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0" windowWidth="23256" windowHeight="8592" tabRatio="857"/>
  </bookViews>
  <sheets>
    <sheet name="КРС" sheetId="1" r:id="rId1"/>
    <sheet name="лошади" sheetId="2" r:id="rId2"/>
    <sheet name="МРС" sheetId="3" r:id="rId3"/>
    <sheet name="Свиньи" sheetId="4" r:id="rId4"/>
    <sheet name="другие " sheetId="20" r:id="rId5"/>
    <sheet name="по ВП с формул" sheetId="9" r:id="rId6"/>
    <sheet name="Итого свод с формул" sheetId="10" r:id="rId7"/>
    <sheet name="КРС (2)" sheetId="17" r:id="rId8"/>
    <sheet name="КРС (по ЗВЛ)" sheetId="11" r:id="rId9"/>
    <sheet name="лош (2)" sheetId="18" r:id="rId10"/>
    <sheet name="лошади (ЗВЛ)" sheetId="12" r:id="rId11"/>
    <sheet name="МРС (2)" sheetId="13" r:id="rId12"/>
    <sheet name="Свиньи (2)" sheetId="14" r:id="rId13"/>
    <sheet name="другие (2)" sheetId="15" r:id="rId14"/>
    <sheet name="всего иссл" sheetId="16" r:id="rId15"/>
    <sheet name="ИТОГ В ГЗ" sheetId="19" r:id="rId16"/>
  </sheets>
  <definedNames>
    <definedName name="_xlnm._FilterDatabase" localSheetId="4" hidden="1">'другие '!$A$4:$X$62</definedName>
    <definedName name="_xlnm._FilterDatabase" localSheetId="0" hidden="1">КРС!$A$4:$AY$62</definedName>
    <definedName name="_xlnm.Print_Area" localSheetId="4">'другие '!$A$1:$X$68</definedName>
    <definedName name="_xlnm.Print_Area" localSheetId="15">'ИТОГ В ГЗ'!$A$1:$B$61</definedName>
    <definedName name="_xlnm.Print_Area" localSheetId="0">КРС!$A$1:$AY$68</definedName>
    <definedName name="_xlnm.Print_Area" localSheetId="1">лошади!$A$1:$AH$67</definedName>
    <definedName name="_xlnm.Print_Area" localSheetId="5">'по ВП с формул'!$A$2:$AH$62</definedName>
    <definedName name="_xlnm.Print_Area" localSheetId="3">Свиньи!$A$1:$AB$67</definedName>
  </definedNames>
  <calcPr calcId="145621"/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5" i="2"/>
  <c r="H77" i="16" l="1"/>
  <c r="J5" i="4"/>
  <c r="I77" i="15" l="1"/>
  <c r="M77" i="15"/>
  <c r="R77" i="15"/>
  <c r="T77" i="15"/>
  <c r="I76" i="15"/>
  <c r="M76" i="15"/>
  <c r="R76" i="15"/>
  <c r="T76" i="15"/>
  <c r="I65" i="15"/>
  <c r="M65" i="15"/>
  <c r="R65" i="15"/>
  <c r="T65" i="15"/>
  <c r="I62" i="15"/>
  <c r="M62" i="15"/>
  <c r="R62" i="15"/>
  <c r="T62" i="15"/>
  <c r="I60" i="15"/>
  <c r="M60" i="15"/>
  <c r="R60" i="15"/>
  <c r="T60" i="15"/>
  <c r="I57" i="15"/>
  <c r="M57" i="15"/>
  <c r="R57" i="15"/>
  <c r="T57" i="15"/>
  <c r="I53" i="15"/>
  <c r="M53" i="15"/>
  <c r="R53" i="15"/>
  <c r="T53" i="15"/>
  <c r="I49" i="15"/>
  <c r="M49" i="15"/>
  <c r="R49" i="15"/>
  <c r="T49" i="15"/>
  <c r="I46" i="15"/>
  <c r="M46" i="15"/>
  <c r="R46" i="15"/>
  <c r="T46" i="15"/>
  <c r="I44" i="15"/>
  <c r="M44" i="15"/>
  <c r="R44" i="15"/>
  <c r="T44" i="15"/>
  <c r="I41" i="15"/>
  <c r="M41" i="15"/>
  <c r="R41" i="15"/>
  <c r="T41" i="15"/>
  <c r="I35" i="15"/>
  <c r="M35" i="15"/>
  <c r="R35" i="15"/>
  <c r="T35" i="15"/>
  <c r="I30" i="15"/>
  <c r="M30" i="15"/>
  <c r="R30" i="15"/>
  <c r="T30" i="15"/>
  <c r="I26" i="15"/>
  <c r="M26" i="15"/>
  <c r="R26" i="15"/>
  <c r="T26" i="15"/>
  <c r="R20" i="15"/>
  <c r="T20" i="15"/>
  <c r="I20" i="15"/>
  <c r="M20" i="15"/>
  <c r="I14" i="15"/>
  <c r="M14" i="15"/>
  <c r="R14" i="15"/>
  <c r="T14" i="15"/>
  <c r="I9" i="15"/>
  <c r="M9" i="15"/>
  <c r="R9" i="15"/>
  <c r="T9" i="15"/>
  <c r="I4" i="15"/>
  <c r="M4" i="15"/>
  <c r="R4" i="15"/>
  <c r="T4" i="15"/>
  <c r="D78" i="14" l="1"/>
  <c r="E78" i="14"/>
  <c r="D77" i="14"/>
  <c r="E77" i="14"/>
  <c r="C78" i="14"/>
  <c r="C77" i="14"/>
  <c r="D68" i="14"/>
  <c r="E68" i="14"/>
  <c r="D58" i="14"/>
  <c r="E58" i="14"/>
  <c r="D54" i="14"/>
  <c r="E54" i="14"/>
  <c r="D50" i="14"/>
  <c r="E50" i="14"/>
  <c r="D47" i="14"/>
  <c r="E47" i="14"/>
  <c r="D45" i="14"/>
  <c r="E45" i="14"/>
  <c r="D42" i="14"/>
  <c r="E42" i="14"/>
  <c r="D36" i="14"/>
  <c r="E36" i="14"/>
  <c r="D31" i="14"/>
  <c r="E31" i="14"/>
  <c r="D27" i="14"/>
  <c r="E27" i="14"/>
  <c r="D21" i="14"/>
  <c r="E21" i="14"/>
  <c r="D15" i="14"/>
  <c r="E15" i="14"/>
  <c r="D10" i="14"/>
  <c r="E10" i="14"/>
  <c r="D5" i="14"/>
  <c r="E5" i="14"/>
  <c r="O6" i="10"/>
  <c r="O7" i="10"/>
  <c r="O8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7" i="10"/>
  <c r="O28" i="10"/>
  <c r="O29" i="10"/>
  <c r="O30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50" i="10"/>
  <c r="O51" i="10"/>
  <c r="O53" i="10"/>
  <c r="O54" i="10"/>
  <c r="O57" i="10"/>
  <c r="O58" i="10"/>
  <c r="O59" i="10"/>
  <c r="O5" i="10"/>
  <c r="H76" i="16"/>
  <c r="H49" i="16"/>
  <c r="H46" i="16"/>
  <c r="H4" i="16"/>
  <c r="H44" i="16"/>
  <c r="H41" i="16"/>
  <c r="R6" i="1" l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S6" i="17"/>
  <c r="S37" i="11" s="1"/>
  <c r="S7" i="17"/>
  <c r="T7" i="17" s="1"/>
  <c r="S8" i="17"/>
  <c r="S60" i="11" s="1"/>
  <c r="T60" i="11" s="1"/>
  <c r="S9" i="17"/>
  <c r="T9" i="17" s="1"/>
  <c r="T48" i="11" s="1"/>
  <c r="S10" i="17"/>
  <c r="T10" i="17" s="1"/>
  <c r="S11" i="17"/>
  <c r="T11" i="17" s="1"/>
  <c r="S12" i="17"/>
  <c r="T12" i="17" s="1"/>
  <c r="S13" i="17"/>
  <c r="T13" i="17" s="1"/>
  <c r="S14" i="17"/>
  <c r="T14" i="17" s="1"/>
  <c r="S15" i="17"/>
  <c r="T15" i="17" s="1"/>
  <c r="S16" i="17"/>
  <c r="S39" i="11" s="1"/>
  <c r="T39" i="11" s="1"/>
  <c r="S17" i="17"/>
  <c r="T17" i="17" s="1"/>
  <c r="S18" i="17"/>
  <c r="T18" i="17" s="1"/>
  <c r="T55" i="11" s="1"/>
  <c r="S19" i="17"/>
  <c r="T19" i="17" s="1"/>
  <c r="S20" i="17"/>
  <c r="T20" i="17" s="1"/>
  <c r="S21" i="17"/>
  <c r="T21" i="17" s="1"/>
  <c r="S22" i="17"/>
  <c r="S7" i="11" s="1"/>
  <c r="T7" i="11" s="1"/>
  <c r="S23" i="17"/>
  <c r="T23" i="17" s="1"/>
  <c r="T49" i="11" s="1"/>
  <c r="S24" i="17"/>
  <c r="T24" i="17" s="1"/>
  <c r="S25" i="17"/>
  <c r="T25" i="17" s="1"/>
  <c r="S26" i="17"/>
  <c r="S62" i="11" s="1"/>
  <c r="S61" i="11" s="1"/>
  <c r="S27" i="17"/>
  <c r="T27" i="17" s="1"/>
  <c r="S28" i="17"/>
  <c r="T28" i="17" s="1"/>
  <c r="S29" i="17"/>
  <c r="T29" i="17" s="1"/>
  <c r="S30" i="17"/>
  <c r="T30" i="17" s="1"/>
  <c r="S31" i="17"/>
  <c r="T31" i="17" s="1"/>
  <c r="S32" i="17"/>
  <c r="S52" i="11" s="1"/>
  <c r="S33" i="17"/>
  <c r="T33" i="17" s="1"/>
  <c r="S34" i="17"/>
  <c r="S13" i="11" s="1"/>
  <c r="T13" i="11" s="1"/>
  <c r="S35" i="17"/>
  <c r="T35" i="17" s="1"/>
  <c r="S36" i="17"/>
  <c r="T36" i="17" s="1"/>
  <c r="S37" i="17"/>
  <c r="T37" i="17" s="1"/>
  <c r="S38" i="17"/>
  <c r="S23" i="11" s="1"/>
  <c r="T23" i="11" s="1"/>
  <c r="S39" i="17"/>
  <c r="T39" i="17" s="1"/>
  <c r="S40" i="17"/>
  <c r="T40" i="17" s="1"/>
  <c r="S41" i="17"/>
  <c r="T41" i="17" s="1"/>
  <c r="S42" i="17"/>
  <c r="T42" i="17" s="1"/>
  <c r="S43" i="17"/>
  <c r="T43" i="17" s="1"/>
  <c r="S44" i="17"/>
  <c r="S41" i="11" s="1"/>
  <c r="S45" i="17"/>
  <c r="T45" i="17" s="1"/>
  <c r="S46" i="17"/>
  <c r="S19" i="11" s="1"/>
  <c r="T19" i="11" s="1"/>
  <c r="S47" i="17"/>
  <c r="T47" i="17" s="1"/>
  <c r="S48" i="17"/>
  <c r="T48" i="17" s="1"/>
  <c r="S49" i="17"/>
  <c r="T49" i="17" s="1"/>
  <c r="S50" i="17"/>
  <c r="S29" i="11" s="1"/>
  <c r="T29" i="11" s="1"/>
  <c r="S51" i="17"/>
  <c r="T51" i="17" s="1"/>
  <c r="S52" i="17"/>
  <c r="T52" i="17" s="1"/>
  <c r="T46" i="11" s="1"/>
  <c r="T45" i="11" s="1"/>
  <c r="S53" i="17"/>
  <c r="T53" i="17" s="1"/>
  <c r="S54" i="17"/>
  <c r="S9" i="11" s="1"/>
  <c r="T9" i="11" s="1"/>
  <c r="S55" i="17"/>
  <c r="T55" i="17" s="1"/>
  <c r="S56" i="17"/>
  <c r="S56" i="11" s="1"/>
  <c r="T56" i="11" s="1"/>
  <c r="S57" i="17"/>
  <c r="T57" i="17" s="1"/>
  <c r="S58" i="17"/>
  <c r="S35" i="11" s="1"/>
  <c r="T35" i="11" s="1"/>
  <c r="S59" i="17"/>
  <c r="T59" i="17" s="1"/>
  <c r="S60" i="17"/>
  <c r="T60" i="17" s="1"/>
  <c r="S61" i="17"/>
  <c r="T61" i="17" s="1"/>
  <c r="S39" i="9"/>
  <c r="T39" i="9"/>
  <c r="S52" i="9"/>
  <c r="T52" i="9"/>
  <c r="S60" i="9"/>
  <c r="T60" i="9"/>
  <c r="S61" i="9"/>
  <c r="T61" i="9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H13" i="15"/>
  <c r="H13" i="14"/>
  <c r="H13" i="13"/>
  <c r="H14" i="18"/>
  <c r="H14" i="17"/>
  <c r="V14" i="17" s="1"/>
  <c r="I13" i="13"/>
  <c r="I14" i="9"/>
  <c r="V14" i="20"/>
  <c r="W14" i="9"/>
  <c r="Y14" i="9"/>
  <c r="H14" i="10" s="1"/>
  <c r="Y14" i="4"/>
  <c r="V14" i="9" s="1"/>
  <c r="Z14" i="9"/>
  <c r="I14" i="10" s="1"/>
  <c r="AA14" i="9"/>
  <c r="T47" i="11" l="1"/>
  <c r="S57" i="11"/>
  <c r="T57" i="11" s="1"/>
  <c r="T54" i="11" s="1"/>
  <c r="S44" i="11"/>
  <c r="T44" i="11" s="1"/>
  <c r="S55" i="11"/>
  <c r="S53" i="11"/>
  <c r="T53" i="11" s="1"/>
  <c r="S49" i="11"/>
  <c r="S48" i="11"/>
  <c r="S46" i="11"/>
  <c r="S45" i="11" s="1"/>
  <c r="S59" i="11"/>
  <c r="S58" i="11" s="1"/>
  <c r="S51" i="11"/>
  <c r="T62" i="11"/>
  <c r="T61" i="11" s="1"/>
  <c r="T52" i="11"/>
  <c r="S40" i="11"/>
  <c r="T40" i="11" s="1"/>
  <c r="S38" i="11"/>
  <c r="T38" i="11" s="1"/>
  <c r="S34" i="11"/>
  <c r="T34" i="11" s="1"/>
  <c r="S32" i="11"/>
  <c r="S30" i="11"/>
  <c r="T30" i="11" s="1"/>
  <c r="S28" i="11"/>
  <c r="S26" i="11"/>
  <c r="T26" i="11" s="1"/>
  <c r="S24" i="11"/>
  <c r="T24" i="11" s="1"/>
  <c r="S22" i="11"/>
  <c r="S20" i="11"/>
  <c r="T20" i="11" s="1"/>
  <c r="S18" i="11"/>
  <c r="T18" i="11" s="1"/>
  <c r="S16" i="11"/>
  <c r="S14" i="11"/>
  <c r="T14" i="11" s="1"/>
  <c r="S12" i="11"/>
  <c r="T12" i="11" s="1"/>
  <c r="S8" i="11"/>
  <c r="T8" i="11" s="1"/>
  <c r="S6" i="11"/>
  <c r="T58" i="17"/>
  <c r="T56" i="17"/>
  <c r="T54" i="17"/>
  <c r="T50" i="17"/>
  <c r="T46" i="17"/>
  <c r="T44" i="17"/>
  <c r="T41" i="11" s="1"/>
  <c r="T38" i="17"/>
  <c r="T34" i="17"/>
  <c r="T32" i="17"/>
  <c r="T26" i="17"/>
  <c r="T22" i="17"/>
  <c r="T16" i="17"/>
  <c r="T8" i="17"/>
  <c r="T6" i="17"/>
  <c r="T37" i="11" s="1"/>
  <c r="S33" i="11"/>
  <c r="T33" i="11" s="1"/>
  <c r="S25" i="11"/>
  <c r="T25" i="11" s="1"/>
  <c r="S17" i="11"/>
  <c r="T17" i="11" s="1"/>
  <c r="S11" i="11"/>
  <c r="V6" i="20"/>
  <c r="V7" i="20"/>
  <c r="V8" i="20"/>
  <c r="V9" i="20"/>
  <c r="V10" i="20"/>
  <c r="V11" i="20"/>
  <c r="V12" i="20"/>
  <c r="V13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5" i="20"/>
  <c r="U62" i="20"/>
  <c r="U68" i="20" s="1"/>
  <c r="V60" i="20"/>
  <c r="AY6" i="1"/>
  <c r="AY7" i="1"/>
  <c r="AY8" i="1"/>
  <c r="AY9" i="1"/>
  <c r="AY10" i="1"/>
  <c r="AY11" i="1"/>
  <c r="AY12" i="1"/>
  <c r="AY13" i="1"/>
  <c r="AY14" i="1"/>
  <c r="H14" i="9" s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X60" i="1"/>
  <c r="AY60" i="1"/>
  <c r="AX61" i="1"/>
  <c r="AY61" i="1"/>
  <c r="AY5" i="1"/>
  <c r="AT62" i="1"/>
  <c r="T59" i="11" l="1"/>
  <c r="T58" i="11" s="1"/>
  <c r="S10" i="11"/>
  <c r="T36" i="11"/>
  <c r="S5" i="11"/>
  <c r="S15" i="11"/>
  <c r="S31" i="11"/>
  <c r="S47" i="11"/>
  <c r="T51" i="11"/>
  <c r="T50" i="11" s="1"/>
  <c r="S50" i="11"/>
  <c r="S27" i="11"/>
  <c r="S36" i="11"/>
  <c r="S21" i="11"/>
  <c r="S54" i="11"/>
  <c r="T6" i="11"/>
  <c r="T5" i="11" s="1"/>
  <c r="T28" i="11"/>
  <c r="T27" i="11" s="1"/>
  <c r="T22" i="11"/>
  <c r="T21" i="11" s="1"/>
  <c r="T11" i="11"/>
  <c r="T10" i="11" s="1"/>
  <c r="T16" i="11"/>
  <c r="T15" i="11" s="1"/>
  <c r="T32" i="11"/>
  <c r="T31" i="11" s="1"/>
  <c r="V61" i="20"/>
  <c r="T62" i="20"/>
  <c r="T68" i="20" s="1"/>
  <c r="W6" i="9" l="1"/>
  <c r="W7" i="9"/>
  <c r="F7" i="10" s="1"/>
  <c r="W8" i="9"/>
  <c r="F8" i="10" s="1"/>
  <c r="W9" i="9"/>
  <c r="W10" i="9"/>
  <c r="F10" i="10" s="1"/>
  <c r="W11" i="9"/>
  <c r="F11" i="10" s="1"/>
  <c r="W12" i="9"/>
  <c r="F12" i="10" s="1"/>
  <c r="W13" i="9"/>
  <c r="W15" i="9"/>
  <c r="F15" i="10" s="1"/>
  <c r="W16" i="9"/>
  <c r="F16" i="10" s="1"/>
  <c r="W17" i="9"/>
  <c r="F17" i="10" s="1"/>
  <c r="W18" i="9"/>
  <c r="F18" i="10" s="1"/>
  <c r="W19" i="9"/>
  <c r="F19" i="10" s="1"/>
  <c r="W20" i="9"/>
  <c r="F20" i="10" s="1"/>
  <c r="W21" i="9"/>
  <c r="F21" i="10" s="1"/>
  <c r="W22" i="9"/>
  <c r="W23" i="9"/>
  <c r="F23" i="10" s="1"/>
  <c r="W24" i="9"/>
  <c r="F24" i="10" s="1"/>
  <c r="W25" i="9"/>
  <c r="F25" i="10" s="1"/>
  <c r="W26" i="9"/>
  <c r="F26" i="10" s="1"/>
  <c r="W27" i="9"/>
  <c r="F27" i="10" s="1"/>
  <c r="W28" i="9"/>
  <c r="F28" i="10" s="1"/>
  <c r="W29" i="9"/>
  <c r="F29" i="10" s="1"/>
  <c r="W30" i="9"/>
  <c r="W31" i="9"/>
  <c r="F31" i="10" s="1"/>
  <c r="W32" i="9"/>
  <c r="F32" i="10" s="1"/>
  <c r="W33" i="9"/>
  <c r="F33" i="10" s="1"/>
  <c r="W34" i="9"/>
  <c r="F34" i="10" s="1"/>
  <c r="W35" i="9"/>
  <c r="F35" i="10" s="1"/>
  <c r="W36" i="9"/>
  <c r="F36" i="10" s="1"/>
  <c r="W37" i="9"/>
  <c r="F37" i="10" s="1"/>
  <c r="W38" i="9"/>
  <c r="W39" i="9"/>
  <c r="F39" i="10" s="1"/>
  <c r="W40" i="9"/>
  <c r="F40" i="10" s="1"/>
  <c r="W41" i="9"/>
  <c r="F41" i="10" s="1"/>
  <c r="W42" i="9"/>
  <c r="F42" i="10" s="1"/>
  <c r="W43" i="9"/>
  <c r="F43" i="10" s="1"/>
  <c r="W44" i="9"/>
  <c r="F44" i="10" s="1"/>
  <c r="W45" i="9"/>
  <c r="F45" i="10" s="1"/>
  <c r="W46" i="9"/>
  <c r="W47" i="9"/>
  <c r="F47" i="10" s="1"/>
  <c r="W48" i="9"/>
  <c r="F48" i="10" s="1"/>
  <c r="W49" i="9"/>
  <c r="W50" i="9"/>
  <c r="F50" i="10" s="1"/>
  <c r="W51" i="9"/>
  <c r="F51" i="10" s="1"/>
  <c r="W52" i="9"/>
  <c r="F52" i="10" s="1"/>
  <c r="W53" i="9"/>
  <c r="F53" i="10" s="1"/>
  <c r="W54" i="9"/>
  <c r="W55" i="9"/>
  <c r="W56" i="9"/>
  <c r="F56" i="10" s="1"/>
  <c r="W57" i="9"/>
  <c r="F57" i="10" s="1"/>
  <c r="W58" i="9"/>
  <c r="W59" i="9"/>
  <c r="F59" i="10" s="1"/>
  <c r="W60" i="9"/>
  <c r="F60" i="10" s="1"/>
  <c r="W61" i="9"/>
  <c r="F58" i="10"/>
  <c r="F55" i="10"/>
  <c r="F54" i="10"/>
  <c r="F49" i="10"/>
  <c r="F46" i="10"/>
  <c r="F38" i="10"/>
  <c r="F30" i="10"/>
  <c r="F22" i="10"/>
  <c r="F14" i="10"/>
  <c r="F13" i="10"/>
  <c r="F9" i="10"/>
  <c r="F6" i="10"/>
  <c r="Q62" i="10" l="1"/>
  <c r="O6" i="17"/>
  <c r="P6" i="17" s="1"/>
  <c r="P37" i="11" s="1"/>
  <c r="Q6" i="17"/>
  <c r="R6" i="17" s="1"/>
  <c r="R37" i="11" s="1"/>
  <c r="Q7" i="17"/>
  <c r="Q69" i="11" s="1"/>
  <c r="O8" i="17"/>
  <c r="Q8" i="17"/>
  <c r="Q60" i="11" s="1"/>
  <c r="O9" i="17"/>
  <c r="Q9" i="17"/>
  <c r="O10" i="17"/>
  <c r="P10" i="17" s="1"/>
  <c r="P6" i="11" s="1"/>
  <c r="Q10" i="17"/>
  <c r="Q6" i="11" s="1"/>
  <c r="O11" i="17"/>
  <c r="P11" i="17" s="1"/>
  <c r="P65" i="11" s="1"/>
  <c r="Q11" i="17"/>
  <c r="Q65" i="11" s="1"/>
  <c r="O12" i="17"/>
  <c r="P12" i="17" s="1"/>
  <c r="P32" i="11" s="1"/>
  <c r="Q12" i="17"/>
  <c r="Q32" i="11" s="1"/>
  <c r="Q13" i="17"/>
  <c r="Q38" i="11" s="1"/>
  <c r="O14" i="17"/>
  <c r="P14" i="17" s="1"/>
  <c r="P16" i="11" s="1"/>
  <c r="Q14" i="17"/>
  <c r="R14" i="17" s="1"/>
  <c r="R16" i="11" s="1"/>
  <c r="Q15" i="17"/>
  <c r="Q44" i="11" s="1"/>
  <c r="O16" i="17"/>
  <c r="P16" i="17" s="1"/>
  <c r="P39" i="11" s="1"/>
  <c r="Q16" i="17"/>
  <c r="Q39" i="11" s="1"/>
  <c r="O17" i="17"/>
  <c r="P17" i="17" s="1"/>
  <c r="P11" i="11" s="1"/>
  <c r="Q17" i="17"/>
  <c r="Q11" i="11" s="1"/>
  <c r="O18" i="17"/>
  <c r="Q18" i="17"/>
  <c r="Q55" i="11" s="1"/>
  <c r="O19" i="17"/>
  <c r="P19" i="17" s="1"/>
  <c r="P70" i="11" s="1"/>
  <c r="Q19" i="17"/>
  <c r="Q70" i="11" s="1"/>
  <c r="O20" i="17"/>
  <c r="P20" i="17" s="1"/>
  <c r="P28" i="11" s="1"/>
  <c r="Q20" i="17"/>
  <c r="Q28" i="11" s="1"/>
  <c r="O21" i="17"/>
  <c r="P21" i="17" s="1"/>
  <c r="P12" i="11" s="1"/>
  <c r="Q21" i="17"/>
  <c r="Q12" i="11" s="1"/>
  <c r="O22" i="17"/>
  <c r="P22" i="17" s="1"/>
  <c r="P7" i="11" s="1"/>
  <c r="Q22" i="17"/>
  <c r="R22" i="17" s="1"/>
  <c r="R7" i="11" s="1"/>
  <c r="Q23" i="17"/>
  <c r="Q24" i="17"/>
  <c r="Q57" i="11" s="1"/>
  <c r="Q25" i="17"/>
  <c r="Q17" i="11" s="1"/>
  <c r="Q26" i="17"/>
  <c r="Q27" i="17"/>
  <c r="Q40" i="11" s="1"/>
  <c r="O28" i="17"/>
  <c r="P28" i="17" s="1"/>
  <c r="P22" i="11" s="1"/>
  <c r="Q28" i="17"/>
  <c r="R28" i="17" s="1"/>
  <c r="R22" i="11" s="1"/>
  <c r="Q29" i="17"/>
  <c r="Q8" i="11" s="1"/>
  <c r="O30" i="17"/>
  <c r="P30" i="17" s="1"/>
  <c r="P71" i="11" s="1"/>
  <c r="Q30" i="17"/>
  <c r="R30" i="17" s="1"/>
  <c r="R71" i="11" s="1"/>
  <c r="Q31" i="17"/>
  <c r="R31" i="17" s="1"/>
  <c r="R67" i="11" s="1"/>
  <c r="R66" i="11" s="1"/>
  <c r="Q32" i="17"/>
  <c r="Q52" i="11" s="1"/>
  <c r="Q33" i="17"/>
  <c r="Q33" i="11" s="1"/>
  <c r="O34" i="17"/>
  <c r="P34" i="17" s="1"/>
  <c r="P13" i="11" s="1"/>
  <c r="Q34" i="17"/>
  <c r="R34" i="17" s="1"/>
  <c r="R13" i="11" s="1"/>
  <c r="O35" i="17"/>
  <c r="P35" i="17" s="1"/>
  <c r="P72" i="11" s="1"/>
  <c r="Q35" i="17"/>
  <c r="Q72" i="11" s="1"/>
  <c r="O36" i="17"/>
  <c r="P36" i="17" s="1"/>
  <c r="P18" i="11" s="1"/>
  <c r="Q36" i="17"/>
  <c r="Q18" i="11" s="1"/>
  <c r="O37" i="17"/>
  <c r="P37" i="17" s="1"/>
  <c r="P34" i="11" s="1"/>
  <c r="Q37" i="17"/>
  <c r="Q34" i="11" s="1"/>
  <c r="Q38" i="17"/>
  <c r="Q23" i="11" s="1"/>
  <c r="O39" i="17"/>
  <c r="P39" i="17" s="1"/>
  <c r="P73" i="11" s="1"/>
  <c r="Q39" i="17"/>
  <c r="Q73" i="11" s="1"/>
  <c r="Q40" i="17"/>
  <c r="Q24" i="11" s="1"/>
  <c r="Q41" i="17"/>
  <c r="Q25" i="11" s="1"/>
  <c r="Q42" i="17"/>
  <c r="R42" i="17" s="1"/>
  <c r="R20" i="11" s="1"/>
  <c r="O43" i="17"/>
  <c r="P43" i="17" s="1"/>
  <c r="P14" i="11" s="1"/>
  <c r="Q43" i="17"/>
  <c r="Q14" i="11" s="1"/>
  <c r="Q44" i="17"/>
  <c r="Q41" i="11" s="1"/>
  <c r="O45" i="17"/>
  <c r="P45" i="17" s="1"/>
  <c r="P74" i="11" s="1"/>
  <c r="Q45" i="17"/>
  <c r="Q74" i="11" s="1"/>
  <c r="O46" i="17"/>
  <c r="P46" i="17" s="1"/>
  <c r="P19" i="11" s="1"/>
  <c r="Q46" i="17"/>
  <c r="R46" i="17" s="1"/>
  <c r="R19" i="11" s="1"/>
  <c r="Q47" i="17"/>
  <c r="Q53" i="11" s="1"/>
  <c r="Q48" i="17"/>
  <c r="Q51" i="11" s="1"/>
  <c r="Q49" i="17"/>
  <c r="Q59" i="11" s="1"/>
  <c r="Q50" i="17"/>
  <c r="R50" i="17" s="1"/>
  <c r="R29" i="11" s="1"/>
  <c r="Q51" i="17"/>
  <c r="Q75" i="11" s="1"/>
  <c r="Q52" i="17"/>
  <c r="Q46" i="11" s="1"/>
  <c r="Q45" i="11" s="1"/>
  <c r="Q53" i="17"/>
  <c r="Q26" i="11" s="1"/>
  <c r="Q54" i="17"/>
  <c r="R54" i="17" s="1"/>
  <c r="R9" i="11" s="1"/>
  <c r="Q55" i="17"/>
  <c r="Q64" i="11" s="1"/>
  <c r="Q63" i="11" s="1"/>
  <c r="Q56" i="17"/>
  <c r="Q56" i="11" s="1"/>
  <c r="Q57" i="17"/>
  <c r="R57" i="17" s="1"/>
  <c r="R30" i="11" s="1"/>
  <c r="Q58" i="17"/>
  <c r="R58" i="17" s="1"/>
  <c r="R35" i="11" s="1"/>
  <c r="O59" i="17"/>
  <c r="P59" i="17" s="1"/>
  <c r="P76" i="11" s="1"/>
  <c r="Q59" i="17"/>
  <c r="Q76" i="11" s="1"/>
  <c r="O60" i="17"/>
  <c r="P60" i="17" s="1"/>
  <c r="Q60" i="17"/>
  <c r="R60" i="17" s="1"/>
  <c r="O61" i="17"/>
  <c r="P61" i="17" s="1"/>
  <c r="Q61" i="17"/>
  <c r="R61" i="17" s="1"/>
  <c r="Q5" i="17"/>
  <c r="R5" i="17" s="1"/>
  <c r="O5" i="17"/>
  <c r="O43" i="11" s="1"/>
  <c r="M62" i="1"/>
  <c r="N62" i="1"/>
  <c r="O62" i="1"/>
  <c r="O58" i="17"/>
  <c r="P58" i="17" s="1"/>
  <c r="P35" i="11" s="1"/>
  <c r="O57" i="17"/>
  <c r="P57" i="17" s="1"/>
  <c r="P30" i="11" s="1"/>
  <c r="O56" i="17"/>
  <c r="O55" i="17"/>
  <c r="P55" i="17" s="1"/>
  <c r="P64" i="11" s="1"/>
  <c r="O54" i="17"/>
  <c r="P54" i="17" s="1"/>
  <c r="P9" i="11" s="1"/>
  <c r="O53" i="17"/>
  <c r="P53" i="17" s="1"/>
  <c r="P26" i="11" s="1"/>
  <c r="O52" i="17"/>
  <c r="O51" i="17"/>
  <c r="P51" i="17" s="1"/>
  <c r="P75" i="11" s="1"/>
  <c r="O50" i="17"/>
  <c r="P50" i="17" s="1"/>
  <c r="P29" i="11" s="1"/>
  <c r="O49" i="17"/>
  <c r="O48" i="17"/>
  <c r="O47" i="17"/>
  <c r="O44" i="17"/>
  <c r="P44" i="17" s="1"/>
  <c r="P41" i="11" s="1"/>
  <c r="O42" i="17"/>
  <c r="P42" i="17" s="1"/>
  <c r="P20" i="11" s="1"/>
  <c r="O41" i="17"/>
  <c r="P41" i="17" s="1"/>
  <c r="P25" i="11" s="1"/>
  <c r="O40" i="17"/>
  <c r="P40" i="17" s="1"/>
  <c r="P24" i="11" s="1"/>
  <c r="O38" i="17"/>
  <c r="P38" i="17" s="1"/>
  <c r="P23" i="11" s="1"/>
  <c r="O33" i="17"/>
  <c r="P33" i="17" s="1"/>
  <c r="P33" i="11" s="1"/>
  <c r="O32" i="17"/>
  <c r="O31" i="17"/>
  <c r="P31" i="17" s="1"/>
  <c r="P67" i="11" s="1"/>
  <c r="P66" i="11" s="1"/>
  <c r="O29" i="17"/>
  <c r="P29" i="17" s="1"/>
  <c r="P8" i="11" s="1"/>
  <c r="O27" i="17"/>
  <c r="P27" i="17" s="1"/>
  <c r="P40" i="11" s="1"/>
  <c r="O26" i="17"/>
  <c r="O25" i="17"/>
  <c r="P25" i="17" s="1"/>
  <c r="P17" i="11" s="1"/>
  <c r="O24" i="17"/>
  <c r="O23" i="17"/>
  <c r="O15" i="17"/>
  <c r="O13" i="17"/>
  <c r="P13" i="17" s="1"/>
  <c r="P38" i="11" s="1"/>
  <c r="Q58" i="11" l="1"/>
  <c r="P63" i="11"/>
  <c r="Q50" i="11"/>
  <c r="L62" i="1"/>
  <c r="P23" i="17"/>
  <c r="P49" i="11" s="1"/>
  <c r="O49" i="11"/>
  <c r="P49" i="17"/>
  <c r="P59" i="11" s="1"/>
  <c r="O59" i="11"/>
  <c r="R43" i="17"/>
  <c r="R14" i="11" s="1"/>
  <c r="R41" i="17"/>
  <c r="R25" i="11" s="1"/>
  <c r="R25" i="17"/>
  <c r="R17" i="11" s="1"/>
  <c r="Q54" i="11"/>
  <c r="P15" i="11"/>
  <c r="R9" i="17"/>
  <c r="R48" i="11" s="1"/>
  <c r="Q48" i="11"/>
  <c r="P52" i="17"/>
  <c r="P46" i="11" s="1"/>
  <c r="P45" i="11" s="1"/>
  <c r="O46" i="11"/>
  <c r="O45" i="11" s="1"/>
  <c r="P21" i="11"/>
  <c r="P27" i="11"/>
  <c r="P18" i="17"/>
  <c r="P55" i="11" s="1"/>
  <c r="O55" i="11"/>
  <c r="P9" i="17"/>
  <c r="P48" i="11" s="1"/>
  <c r="O48" i="11"/>
  <c r="P24" i="17"/>
  <c r="P57" i="11" s="1"/>
  <c r="O57" i="11"/>
  <c r="P47" i="17"/>
  <c r="P53" i="11" s="1"/>
  <c r="O53" i="11"/>
  <c r="P36" i="11"/>
  <c r="P15" i="17"/>
  <c r="P44" i="11" s="1"/>
  <c r="O44" i="11"/>
  <c r="O42" i="11" s="1"/>
  <c r="P26" i="17"/>
  <c r="P62" i="11" s="1"/>
  <c r="P61" i="11" s="1"/>
  <c r="O62" i="11"/>
  <c r="O61" i="11" s="1"/>
  <c r="P32" i="17"/>
  <c r="P52" i="11" s="1"/>
  <c r="O52" i="11"/>
  <c r="P48" i="17"/>
  <c r="P51" i="11" s="1"/>
  <c r="O51" i="11"/>
  <c r="P56" i="17"/>
  <c r="P56" i="11" s="1"/>
  <c r="O56" i="11"/>
  <c r="R26" i="17"/>
  <c r="R62" i="11" s="1"/>
  <c r="R61" i="11" s="1"/>
  <c r="Q62" i="11"/>
  <c r="Q61" i="11" s="1"/>
  <c r="R23" i="17"/>
  <c r="R49" i="11" s="1"/>
  <c r="Q49" i="11"/>
  <c r="P10" i="11"/>
  <c r="P31" i="11"/>
  <c r="P5" i="11"/>
  <c r="P8" i="17"/>
  <c r="P60" i="11" s="1"/>
  <c r="O60" i="11"/>
  <c r="R55" i="17"/>
  <c r="R64" i="11" s="1"/>
  <c r="R27" i="17"/>
  <c r="R40" i="11" s="1"/>
  <c r="R10" i="17"/>
  <c r="R6" i="11" s="1"/>
  <c r="O7" i="17"/>
  <c r="P7" i="17" s="1"/>
  <c r="P69" i="11" s="1"/>
  <c r="P68" i="11" s="1"/>
  <c r="R39" i="17"/>
  <c r="R73" i="11" s="1"/>
  <c r="R17" i="17"/>
  <c r="R11" i="11" s="1"/>
  <c r="R8" i="17"/>
  <c r="R60" i="11" s="1"/>
  <c r="O73" i="11"/>
  <c r="O38" i="11"/>
  <c r="O33" i="11"/>
  <c r="O28" i="11"/>
  <c r="O26" i="11"/>
  <c r="O22" i="11"/>
  <c r="O17" i="11"/>
  <c r="O11" i="11"/>
  <c r="O6" i="11"/>
  <c r="R49" i="17"/>
  <c r="R59" i="11" s="1"/>
  <c r="R37" i="17"/>
  <c r="R34" i="11" s="1"/>
  <c r="O74" i="11"/>
  <c r="O70" i="11"/>
  <c r="O64" i="11"/>
  <c r="O39" i="11"/>
  <c r="O34" i="11"/>
  <c r="O29" i="11"/>
  <c r="O23" i="11"/>
  <c r="O18" i="11"/>
  <c r="O12" i="11"/>
  <c r="O7" i="11"/>
  <c r="O75" i="11"/>
  <c r="O71" i="11"/>
  <c r="O65" i="11"/>
  <c r="O40" i="11"/>
  <c r="O35" i="11"/>
  <c r="O30" i="11"/>
  <c r="O24" i="11"/>
  <c r="O19" i="11"/>
  <c r="O13" i="11"/>
  <c r="O8" i="11"/>
  <c r="P5" i="17"/>
  <c r="P43" i="11" s="1"/>
  <c r="R59" i="17"/>
  <c r="R76" i="11" s="1"/>
  <c r="O72" i="11"/>
  <c r="O67" i="11"/>
  <c r="O66" i="11" s="1"/>
  <c r="O41" i="11"/>
  <c r="O37" i="11"/>
  <c r="O32" i="11"/>
  <c r="O25" i="11"/>
  <c r="O20" i="11"/>
  <c r="O16" i="11"/>
  <c r="O14" i="11"/>
  <c r="O9" i="11"/>
  <c r="Q30" i="11"/>
  <c r="R53" i="17"/>
  <c r="R26" i="11" s="1"/>
  <c r="R51" i="17"/>
  <c r="R75" i="11" s="1"/>
  <c r="R47" i="17"/>
  <c r="R53" i="11" s="1"/>
  <c r="R45" i="17"/>
  <c r="R74" i="11" s="1"/>
  <c r="R35" i="17"/>
  <c r="R72" i="11" s="1"/>
  <c r="R33" i="17"/>
  <c r="R33" i="11" s="1"/>
  <c r="Q67" i="11"/>
  <c r="Q66" i="11" s="1"/>
  <c r="R29" i="17"/>
  <c r="R8" i="11" s="1"/>
  <c r="Q22" i="11"/>
  <c r="Q21" i="11" s="1"/>
  <c r="R21" i="17"/>
  <c r="R12" i="11" s="1"/>
  <c r="R19" i="17"/>
  <c r="R70" i="11" s="1"/>
  <c r="R12" i="17"/>
  <c r="R32" i="11" s="1"/>
  <c r="Q37" i="11"/>
  <c r="Q36" i="11" s="1"/>
  <c r="O76" i="11"/>
  <c r="Q71" i="11"/>
  <c r="Q68" i="11" s="1"/>
  <c r="Q9" i="11"/>
  <c r="R56" i="17"/>
  <c r="R56" i="11" s="1"/>
  <c r="R52" i="17"/>
  <c r="R46" i="11" s="1"/>
  <c r="R45" i="11" s="1"/>
  <c r="R48" i="17"/>
  <c r="R51" i="11" s="1"/>
  <c r="R44" i="17"/>
  <c r="R41" i="11" s="1"/>
  <c r="R40" i="17"/>
  <c r="R24" i="11" s="1"/>
  <c r="R36" i="17"/>
  <c r="R18" i="11" s="1"/>
  <c r="R32" i="17"/>
  <c r="R52" i="11" s="1"/>
  <c r="R24" i="17"/>
  <c r="R57" i="11" s="1"/>
  <c r="R20" i="17"/>
  <c r="R28" i="11" s="1"/>
  <c r="R27" i="11" s="1"/>
  <c r="R11" i="17"/>
  <c r="R65" i="11" s="1"/>
  <c r="R7" i="17"/>
  <c r="R69" i="11" s="1"/>
  <c r="Q29" i="11"/>
  <c r="Q27" i="11" s="1"/>
  <c r="Q20" i="11"/>
  <c r="Q13" i="11"/>
  <c r="Q10" i="11" s="1"/>
  <c r="Q35" i="11"/>
  <c r="Q31" i="11" s="1"/>
  <c r="Q19" i="11"/>
  <c r="Q7" i="11"/>
  <c r="R38" i="17"/>
  <c r="R23" i="11" s="1"/>
  <c r="R18" i="17"/>
  <c r="R55" i="11" s="1"/>
  <c r="R15" i="17"/>
  <c r="R44" i="11" s="1"/>
  <c r="R16" i="17"/>
  <c r="R39" i="11" s="1"/>
  <c r="Q16" i="11"/>
  <c r="R13" i="17"/>
  <c r="R38" i="11" s="1"/>
  <c r="R43" i="11"/>
  <c r="R42" i="11" s="1"/>
  <c r="Q43" i="11"/>
  <c r="Q42" i="11" s="1"/>
  <c r="Q62" i="17"/>
  <c r="R15" i="11" l="1"/>
  <c r="Q5" i="11"/>
  <c r="O47" i="11"/>
  <c r="R31" i="11"/>
  <c r="P42" i="11"/>
  <c r="P47" i="11"/>
  <c r="O27" i="11"/>
  <c r="R36" i="11"/>
  <c r="R47" i="11"/>
  <c r="R21" i="11"/>
  <c r="O50" i="11"/>
  <c r="P54" i="11"/>
  <c r="P50" i="11"/>
  <c r="O15" i="11"/>
  <c r="O36" i="11"/>
  <c r="O5" i="11"/>
  <c r="O58" i="11"/>
  <c r="O10" i="11"/>
  <c r="R5" i="11"/>
  <c r="P58" i="11"/>
  <c r="R54" i="11"/>
  <c r="R68" i="11"/>
  <c r="R50" i="11"/>
  <c r="R10" i="11"/>
  <c r="P77" i="11"/>
  <c r="Q15" i="11"/>
  <c r="Q77" i="11" s="1"/>
  <c r="O31" i="11"/>
  <c r="O63" i="11"/>
  <c r="R58" i="11"/>
  <c r="O21" i="11"/>
  <c r="R63" i="11"/>
  <c r="O54" i="11"/>
  <c r="Q47" i="11"/>
  <c r="O69" i="11"/>
  <c r="O68" i="11" s="1"/>
  <c r="O62" i="17"/>
  <c r="P62" i="17"/>
  <c r="R62" i="17"/>
  <c r="P78" i="11" l="1"/>
  <c r="R77" i="11"/>
  <c r="R78" i="11"/>
  <c r="Q78" i="11"/>
  <c r="O77" i="11"/>
  <c r="O78" i="11"/>
  <c r="F62" i="4"/>
  <c r="M17" i="2" l="1"/>
  <c r="N17" i="2"/>
  <c r="M18" i="2"/>
  <c r="N18" i="2"/>
  <c r="M19" i="2"/>
  <c r="N19" i="2"/>
  <c r="M20" i="2"/>
  <c r="N20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K18" i="4" l="1"/>
  <c r="T18" i="9" s="1"/>
  <c r="J18" i="4"/>
  <c r="S18" i="9" s="1"/>
  <c r="AG18" i="2"/>
  <c r="AH18" i="2"/>
  <c r="Z62" i="1" l="1"/>
  <c r="AX8" i="1" l="1"/>
  <c r="AX14" i="1"/>
  <c r="AX15" i="1"/>
  <c r="AX17" i="1"/>
  <c r="AX19" i="1"/>
  <c r="AX23" i="1"/>
  <c r="AX26" i="1"/>
  <c r="AX28" i="1"/>
  <c r="AX33" i="1"/>
  <c r="AX38" i="1"/>
  <c r="AX43" i="1"/>
  <c r="AX46" i="1"/>
  <c r="AX48" i="1"/>
  <c r="AX50" i="1"/>
  <c r="AX53" i="1"/>
  <c r="AX56" i="1"/>
  <c r="AX57" i="1"/>
  <c r="AX58" i="1"/>
  <c r="AX59" i="1"/>
  <c r="AX5" i="1"/>
  <c r="J62" i="2" l="1"/>
  <c r="G62" i="2" l="1"/>
  <c r="U62" i="1"/>
  <c r="F62" i="20" l="1"/>
  <c r="V62" i="10" l="1"/>
  <c r="W62" i="10"/>
  <c r="W64" i="10" s="1"/>
  <c r="R64" i="10" l="1"/>
  <c r="H62" i="16" l="1"/>
  <c r="H60" i="16"/>
  <c r="H57" i="16"/>
  <c r="H53" i="16"/>
  <c r="H35" i="16"/>
  <c r="H30" i="16"/>
  <c r="H26" i="16"/>
  <c r="H20" i="16"/>
  <c r="H14" i="16"/>
  <c r="H9" i="16"/>
  <c r="C10" i="15"/>
  <c r="C11" i="15"/>
  <c r="C12" i="15"/>
  <c r="C13" i="15"/>
  <c r="C15" i="15"/>
  <c r="C16" i="15"/>
  <c r="C17" i="15"/>
  <c r="C18" i="15"/>
  <c r="C19" i="15"/>
  <c r="C21" i="15"/>
  <c r="C22" i="15"/>
  <c r="C23" i="15"/>
  <c r="C24" i="15"/>
  <c r="C25" i="15"/>
  <c r="C27" i="15"/>
  <c r="C28" i="15"/>
  <c r="C29" i="15"/>
  <c r="C31" i="15"/>
  <c r="C32" i="15"/>
  <c r="C33" i="15"/>
  <c r="C34" i="15"/>
  <c r="C36" i="15"/>
  <c r="C37" i="15"/>
  <c r="C38" i="15"/>
  <c r="C39" i="15"/>
  <c r="C40" i="15"/>
  <c r="C42" i="15"/>
  <c r="C43" i="15"/>
  <c r="C6" i="15"/>
  <c r="C45" i="15"/>
  <c r="C44" i="15" s="1"/>
  <c r="C47" i="15"/>
  <c r="C48" i="15"/>
  <c r="C50" i="15"/>
  <c r="C51" i="15"/>
  <c r="C52" i="15"/>
  <c r="C54" i="15"/>
  <c r="C55" i="15"/>
  <c r="C56" i="15"/>
  <c r="C58" i="15"/>
  <c r="C59" i="15"/>
  <c r="C61" i="15"/>
  <c r="C63" i="15"/>
  <c r="C64" i="15"/>
  <c r="C66" i="15"/>
  <c r="C68" i="15"/>
  <c r="C69" i="15"/>
  <c r="C70" i="15"/>
  <c r="C71" i="15"/>
  <c r="C72" i="15"/>
  <c r="C73" i="15"/>
  <c r="C74" i="15"/>
  <c r="C75" i="15"/>
  <c r="E16" i="15"/>
  <c r="O16" i="15" s="1"/>
  <c r="D16" i="15"/>
  <c r="N16" i="15" s="1"/>
  <c r="C46" i="15" l="1"/>
  <c r="C41" i="15"/>
  <c r="C49" i="15"/>
  <c r="K16" i="15"/>
  <c r="J16" i="15"/>
  <c r="H16" i="15"/>
  <c r="G16" i="15"/>
  <c r="F16" i="15"/>
  <c r="P16" i="15" s="1"/>
  <c r="U16" i="15" s="1"/>
  <c r="D62" i="20"/>
  <c r="E62" i="20"/>
  <c r="G62" i="20"/>
  <c r="H62" i="20"/>
  <c r="I62" i="20"/>
  <c r="J62" i="20"/>
  <c r="K62" i="20"/>
  <c r="L62" i="20"/>
  <c r="M62" i="20"/>
  <c r="N62" i="20"/>
  <c r="P62" i="20"/>
  <c r="Q62" i="20"/>
  <c r="R62" i="20"/>
  <c r="S62" i="20"/>
  <c r="K5" i="15"/>
  <c r="Q16" i="15" l="1"/>
  <c r="S16" i="15"/>
  <c r="I81" i="15"/>
  <c r="K62" i="10"/>
  <c r="P62" i="10"/>
  <c r="P64" i="10" s="1"/>
  <c r="Q64" i="10"/>
  <c r="R62" i="10"/>
  <c r="S62" i="10"/>
  <c r="T62" i="10"/>
  <c r="T64" i="10" s="1"/>
  <c r="U62" i="10"/>
  <c r="U64" i="10" s="1"/>
  <c r="X62" i="10"/>
  <c r="Y62" i="10"/>
  <c r="Z62" i="10"/>
  <c r="AA62" i="10"/>
  <c r="H65" i="16" l="1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5" i="9"/>
  <c r="W5" i="9"/>
  <c r="F5" i="10" s="1"/>
  <c r="Y6" i="9"/>
  <c r="Z6" i="9"/>
  <c r="AA6" i="9"/>
  <c r="Y7" i="9"/>
  <c r="Z7" i="9"/>
  <c r="AA7" i="9"/>
  <c r="Y8" i="9"/>
  <c r="Z8" i="9"/>
  <c r="AA8" i="9"/>
  <c r="Y9" i="9"/>
  <c r="Z9" i="9"/>
  <c r="AA9" i="9"/>
  <c r="Y10" i="9"/>
  <c r="Z10" i="9"/>
  <c r="AA10" i="9"/>
  <c r="Y11" i="9"/>
  <c r="Z11" i="9"/>
  <c r="AA11" i="9"/>
  <c r="Y12" i="9"/>
  <c r="Z12" i="9"/>
  <c r="AA12" i="9"/>
  <c r="Y13" i="9"/>
  <c r="Z13" i="9"/>
  <c r="AA13" i="9"/>
  <c r="Y15" i="9"/>
  <c r="Z15" i="9"/>
  <c r="AA15" i="9"/>
  <c r="Y16" i="9"/>
  <c r="Z16" i="9"/>
  <c r="AA16" i="9"/>
  <c r="Y17" i="9"/>
  <c r="Z17" i="9"/>
  <c r="AA17" i="9"/>
  <c r="Y18" i="9"/>
  <c r="Z18" i="9"/>
  <c r="AA18" i="9"/>
  <c r="Y19" i="9"/>
  <c r="Z19" i="9"/>
  <c r="AA19" i="9"/>
  <c r="Y20" i="9"/>
  <c r="Z20" i="9"/>
  <c r="AA20" i="9"/>
  <c r="Y21" i="9"/>
  <c r="Z21" i="9"/>
  <c r="AA21" i="9"/>
  <c r="Y22" i="9"/>
  <c r="Z22" i="9"/>
  <c r="AA22" i="9"/>
  <c r="Y23" i="9"/>
  <c r="Z23" i="9"/>
  <c r="AA23" i="9"/>
  <c r="Y24" i="9"/>
  <c r="Z24" i="9"/>
  <c r="AA24" i="9"/>
  <c r="Y25" i="9"/>
  <c r="Z25" i="9"/>
  <c r="AA25" i="9"/>
  <c r="Y26" i="9"/>
  <c r="Z26" i="9"/>
  <c r="AA26" i="9"/>
  <c r="Y27" i="9"/>
  <c r="Z27" i="9"/>
  <c r="AA27" i="9"/>
  <c r="Y28" i="9"/>
  <c r="Z28" i="9"/>
  <c r="AA28" i="9"/>
  <c r="Y29" i="9"/>
  <c r="Z29" i="9"/>
  <c r="AA29" i="9"/>
  <c r="Y30" i="9"/>
  <c r="Z30" i="9"/>
  <c r="AA30" i="9"/>
  <c r="Y31" i="9"/>
  <c r="Z31" i="9"/>
  <c r="AA31" i="9"/>
  <c r="Y32" i="9"/>
  <c r="Z32" i="9"/>
  <c r="AA32" i="9"/>
  <c r="Y33" i="9"/>
  <c r="Z33" i="9"/>
  <c r="AA33" i="9"/>
  <c r="Y34" i="9"/>
  <c r="Z34" i="9"/>
  <c r="AA34" i="9"/>
  <c r="Y35" i="9"/>
  <c r="Z35" i="9"/>
  <c r="AA35" i="9"/>
  <c r="Y36" i="9"/>
  <c r="Z36" i="9"/>
  <c r="AA36" i="9"/>
  <c r="Y37" i="9"/>
  <c r="Z37" i="9"/>
  <c r="AA37" i="9"/>
  <c r="Y38" i="9"/>
  <c r="Z38" i="9"/>
  <c r="AA38" i="9"/>
  <c r="Y39" i="9"/>
  <c r="Z39" i="9"/>
  <c r="AA39" i="9"/>
  <c r="Y40" i="9"/>
  <c r="Z40" i="9"/>
  <c r="AA40" i="9"/>
  <c r="Y41" i="9"/>
  <c r="Z41" i="9"/>
  <c r="AA41" i="9"/>
  <c r="Y42" i="9"/>
  <c r="Z42" i="9"/>
  <c r="AA42" i="9"/>
  <c r="Y43" i="9"/>
  <c r="Z43" i="9"/>
  <c r="AA43" i="9"/>
  <c r="Y44" i="9"/>
  <c r="Z44" i="9"/>
  <c r="AA44" i="9"/>
  <c r="Y45" i="9"/>
  <c r="Z45" i="9"/>
  <c r="AA45" i="9"/>
  <c r="Y46" i="9"/>
  <c r="Z46" i="9"/>
  <c r="AA46" i="9"/>
  <c r="Y47" i="9"/>
  <c r="Z47" i="9"/>
  <c r="AA47" i="9"/>
  <c r="Y48" i="9"/>
  <c r="Z48" i="9"/>
  <c r="AA48" i="9"/>
  <c r="Y49" i="9"/>
  <c r="Z49" i="9"/>
  <c r="AA49" i="9"/>
  <c r="Y50" i="9"/>
  <c r="Z50" i="9"/>
  <c r="AA50" i="9"/>
  <c r="Y51" i="9"/>
  <c r="Z51" i="9"/>
  <c r="AA51" i="9"/>
  <c r="Y52" i="9"/>
  <c r="Z52" i="9"/>
  <c r="AA52" i="9"/>
  <c r="Y53" i="9"/>
  <c r="Z53" i="9"/>
  <c r="AA53" i="9"/>
  <c r="Y54" i="9"/>
  <c r="Z54" i="9"/>
  <c r="AA54" i="9"/>
  <c r="Y55" i="9"/>
  <c r="Z55" i="9"/>
  <c r="AA55" i="9"/>
  <c r="Y56" i="9"/>
  <c r="Z56" i="9"/>
  <c r="AA56" i="9"/>
  <c r="Y57" i="9"/>
  <c r="Z57" i="9"/>
  <c r="AA57" i="9"/>
  <c r="Y58" i="9"/>
  <c r="Z58" i="9"/>
  <c r="AA58" i="9"/>
  <c r="Y59" i="9"/>
  <c r="Z59" i="9"/>
  <c r="AA59" i="9"/>
  <c r="X60" i="9"/>
  <c r="Y60" i="9"/>
  <c r="Z60" i="9"/>
  <c r="AA60" i="9"/>
  <c r="X61" i="9"/>
  <c r="Y61" i="9"/>
  <c r="Z61" i="9"/>
  <c r="AA61" i="9"/>
  <c r="O6" i="9"/>
  <c r="P6" i="9"/>
  <c r="O7" i="9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C6" i="9"/>
  <c r="C6" i="10" s="1"/>
  <c r="D6" i="9"/>
  <c r="C7" i="9"/>
  <c r="D7" i="9"/>
  <c r="C8" i="9"/>
  <c r="C8" i="10" s="1"/>
  <c r="D8" i="9"/>
  <c r="C9" i="9"/>
  <c r="D9" i="9"/>
  <c r="C10" i="9"/>
  <c r="C10" i="10" s="1"/>
  <c r="D10" i="9"/>
  <c r="C11" i="9"/>
  <c r="D11" i="9"/>
  <c r="C12" i="9"/>
  <c r="C12" i="10" s="1"/>
  <c r="D12" i="9"/>
  <c r="C13" i="9"/>
  <c r="D13" i="9"/>
  <c r="C14" i="9"/>
  <c r="D14" i="9"/>
  <c r="C15" i="9"/>
  <c r="C15" i="10" s="1"/>
  <c r="D15" i="9"/>
  <c r="C16" i="9"/>
  <c r="C16" i="10" s="1"/>
  <c r="D16" i="9"/>
  <c r="C17" i="9"/>
  <c r="C17" i="10" s="1"/>
  <c r="D17" i="9"/>
  <c r="C18" i="9"/>
  <c r="C18" i="10" s="1"/>
  <c r="D18" i="9"/>
  <c r="C19" i="9"/>
  <c r="C19" i="10" s="1"/>
  <c r="D19" i="9"/>
  <c r="C20" i="9"/>
  <c r="C20" i="10" s="1"/>
  <c r="D20" i="9"/>
  <c r="C21" i="9"/>
  <c r="C21" i="10" s="1"/>
  <c r="D21" i="9"/>
  <c r="C22" i="9"/>
  <c r="C22" i="10" s="1"/>
  <c r="D22" i="9"/>
  <c r="C23" i="9"/>
  <c r="C23" i="10" s="1"/>
  <c r="D23" i="9"/>
  <c r="C24" i="9"/>
  <c r="C24" i="10" s="1"/>
  <c r="D24" i="9"/>
  <c r="C25" i="9"/>
  <c r="C25" i="10" s="1"/>
  <c r="D25" i="9"/>
  <c r="C26" i="9"/>
  <c r="C26" i="10" s="1"/>
  <c r="D26" i="9"/>
  <c r="C27" i="9"/>
  <c r="C27" i="10" s="1"/>
  <c r="D27" i="9"/>
  <c r="C28" i="9"/>
  <c r="C28" i="10" s="1"/>
  <c r="D28" i="9"/>
  <c r="C29" i="9"/>
  <c r="C29" i="10" s="1"/>
  <c r="D29" i="9"/>
  <c r="C30" i="9"/>
  <c r="C30" i="10" s="1"/>
  <c r="D30" i="9"/>
  <c r="C31" i="9"/>
  <c r="C31" i="10" s="1"/>
  <c r="D31" i="9"/>
  <c r="C32" i="9"/>
  <c r="C32" i="10" s="1"/>
  <c r="D32" i="9"/>
  <c r="C33" i="9"/>
  <c r="C33" i="10" s="1"/>
  <c r="D33" i="9"/>
  <c r="C34" i="9"/>
  <c r="C34" i="10" s="1"/>
  <c r="D34" i="9"/>
  <c r="C35" i="9"/>
  <c r="C35" i="10" s="1"/>
  <c r="D35" i="9"/>
  <c r="C36" i="9"/>
  <c r="C36" i="10" s="1"/>
  <c r="D36" i="9"/>
  <c r="C37" i="9"/>
  <c r="C37" i="10" s="1"/>
  <c r="D37" i="9"/>
  <c r="C38" i="9"/>
  <c r="C38" i="10" s="1"/>
  <c r="D38" i="9"/>
  <c r="C39" i="9"/>
  <c r="C39" i="10" s="1"/>
  <c r="D39" i="9"/>
  <c r="C40" i="9"/>
  <c r="C40" i="10" s="1"/>
  <c r="D40" i="9"/>
  <c r="C41" i="9"/>
  <c r="C41" i="10" s="1"/>
  <c r="D41" i="9"/>
  <c r="C42" i="9"/>
  <c r="C42" i="10" s="1"/>
  <c r="D42" i="9"/>
  <c r="C43" i="9"/>
  <c r="C43" i="10" s="1"/>
  <c r="D43" i="9"/>
  <c r="C44" i="9"/>
  <c r="C44" i="10" s="1"/>
  <c r="D44" i="9"/>
  <c r="C45" i="9"/>
  <c r="C45" i="10" s="1"/>
  <c r="D45" i="9"/>
  <c r="C46" i="9"/>
  <c r="C46" i="10" s="1"/>
  <c r="D46" i="9"/>
  <c r="C47" i="9"/>
  <c r="C47" i="10" s="1"/>
  <c r="D47" i="9"/>
  <c r="C48" i="9"/>
  <c r="C48" i="10" s="1"/>
  <c r="D48" i="9"/>
  <c r="C49" i="9"/>
  <c r="C49" i="10" s="1"/>
  <c r="D49" i="9"/>
  <c r="C50" i="9"/>
  <c r="C50" i="10" s="1"/>
  <c r="D50" i="9"/>
  <c r="C51" i="9"/>
  <c r="C51" i="10" s="1"/>
  <c r="D51" i="9"/>
  <c r="C52" i="9"/>
  <c r="C52" i="10" s="1"/>
  <c r="D52" i="9"/>
  <c r="C53" i="9"/>
  <c r="C53" i="10" s="1"/>
  <c r="D53" i="9"/>
  <c r="C54" i="9"/>
  <c r="C54" i="10" s="1"/>
  <c r="D54" i="9"/>
  <c r="C55" i="9"/>
  <c r="C55" i="10" s="1"/>
  <c r="D55" i="9"/>
  <c r="C56" i="9"/>
  <c r="C56" i="10" s="1"/>
  <c r="D56" i="9"/>
  <c r="C57" i="9"/>
  <c r="C57" i="10" s="1"/>
  <c r="D57" i="9"/>
  <c r="C58" i="9"/>
  <c r="C58" i="10" s="1"/>
  <c r="D58" i="9"/>
  <c r="C59" i="9"/>
  <c r="C59" i="10" s="1"/>
  <c r="D59" i="9"/>
  <c r="AG6" i="2"/>
  <c r="M6" i="9" s="1"/>
  <c r="AH6" i="2"/>
  <c r="N6" i="9" s="1"/>
  <c r="AG7" i="2"/>
  <c r="M7" i="9" s="1"/>
  <c r="AH7" i="2"/>
  <c r="N7" i="9" s="1"/>
  <c r="AG8" i="2"/>
  <c r="M8" i="9" s="1"/>
  <c r="AH8" i="2"/>
  <c r="N8" i="9" s="1"/>
  <c r="AG9" i="2"/>
  <c r="M9" i="9" s="1"/>
  <c r="AH9" i="2"/>
  <c r="N9" i="9" s="1"/>
  <c r="AG10" i="2"/>
  <c r="M10" i="9" s="1"/>
  <c r="AH10" i="2"/>
  <c r="N10" i="9" s="1"/>
  <c r="AG11" i="2"/>
  <c r="M11" i="9" s="1"/>
  <c r="AH11" i="2"/>
  <c r="N11" i="9" s="1"/>
  <c r="AG12" i="2"/>
  <c r="M12" i="9" s="1"/>
  <c r="AH12" i="2"/>
  <c r="N12" i="9" s="1"/>
  <c r="AG13" i="2"/>
  <c r="M13" i="9" s="1"/>
  <c r="AH13" i="2"/>
  <c r="N13" i="9" s="1"/>
  <c r="AG14" i="2"/>
  <c r="M14" i="9" s="1"/>
  <c r="AH14" i="2"/>
  <c r="N14" i="9" s="1"/>
  <c r="AG15" i="2"/>
  <c r="M15" i="9" s="1"/>
  <c r="AH15" i="2"/>
  <c r="N15" i="9" s="1"/>
  <c r="AG16" i="2"/>
  <c r="M16" i="9" s="1"/>
  <c r="AH16" i="2"/>
  <c r="N16" i="9" s="1"/>
  <c r="AG17" i="2"/>
  <c r="M17" i="9" s="1"/>
  <c r="AH17" i="2"/>
  <c r="N17" i="9" s="1"/>
  <c r="M18" i="9"/>
  <c r="N18" i="9"/>
  <c r="AG19" i="2"/>
  <c r="M19" i="9" s="1"/>
  <c r="AH19" i="2"/>
  <c r="N19" i="9" s="1"/>
  <c r="AG20" i="2"/>
  <c r="M20" i="9" s="1"/>
  <c r="AH20" i="2"/>
  <c r="N20" i="9" s="1"/>
  <c r="AG21" i="2"/>
  <c r="M21" i="9" s="1"/>
  <c r="AH21" i="2"/>
  <c r="N21" i="9" s="1"/>
  <c r="AG22" i="2"/>
  <c r="M22" i="9" s="1"/>
  <c r="AH22" i="2"/>
  <c r="N22" i="9" s="1"/>
  <c r="AG23" i="2"/>
  <c r="M23" i="9" s="1"/>
  <c r="AH23" i="2"/>
  <c r="N23" i="9" s="1"/>
  <c r="AG24" i="2"/>
  <c r="M24" i="9" s="1"/>
  <c r="AH24" i="2"/>
  <c r="N24" i="9" s="1"/>
  <c r="AG25" i="2"/>
  <c r="M25" i="9" s="1"/>
  <c r="AH25" i="2"/>
  <c r="N25" i="9" s="1"/>
  <c r="AG26" i="2"/>
  <c r="M26" i="9" s="1"/>
  <c r="AH26" i="2"/>
  <c r="N26" i="9" s="1"/>
  <c r="AG27" i="2"/>
  <c r="M27" i="9" s="1"/>
  <c r="AH27" i="2"/>
  <c r="N27" i="9" s="1"/>
  <c r="AG28" i="2"/>
  <c r="M28" i="9" s="1"/>
  <c r="AH28" i="2"/>
  <c r="N28" i="9" s="1"/>
  <c r="AG29" i="2"/>
  <c r="M29" i="9" s="1"/>
  <c r="AH29" i="2"/>
  <c r="N29" i="9" s="1"/>
  <c r="AG30" i="2"/>
  <c r="M30" i="9" s="1"/>
  <c r="AH30" i="2"/>
  <c r="N30" i="9" s="1"/>
  <c r="AG31" i="2"/>
  <c r="M31" i="9" s="1"/>
  <c r="AH31" i="2"/>
  <c r="N31" i="9" s="1"/>
  <c r="AG32" i="2"/>
  <c r="M32" i="9" s="1"/>
  <c r="AH32" i="2"/>
  <c r="N32" i="9" s="1"/>
  <c r="AG33" i="2"/>
  <c r="M33" i="9" s="1"/>
  <c r="AH33" i="2"/>
  <c r="N33" i="9" s="1"/>
  <c r="AG34" i="2"/>
  <c r="M34" i="9" s="1"/>
  <c r="AH34" i="2"/>
  <c r="N34" i="9" s="1"/>
  <c r="AG35" i="2"/>
  <c r="M35" i="9" s="1"/>
  <c r="AH35" i="2"/>
  <c r="N35" i="9" s="1"/>
  <c r="AG36" i="2"/>
  <c r="M36" i="9" s="1"/>
  <c r="AH36" i="2"/>
  <c r="N36" i="9" s="1"/>
  <c r="AG37" i="2"/>
  <c r="M37" i="9" s="1"/>
  <c r="AH37" i="2"/>
  <c r="N37" i="9" s="1"/>
  <c r="AG38" i="2"/>
  <c r="M38" i="9" s="1"/>
  <c r="AH38" i="2"/>
  <c r="N38" i="9" s="1"/>
  <c r="AG39" i="2"/>
  <c r="M39" i="9" s="1"/>
  <c r="AH39" i="2"/>
  <c r="N39" i="9" s="1"/>
  <c r="AG40" i="2"/>
  <c r="M40" i="9" s="1"/>
  <c r="AH40" i="2"/>
  <c r="N40" i="9" s="1"/>
  <c r="AG41" i="2"/>
  <c r="M41" i="9" s="1"/>
  <c r="AH41" i="2"/>
  <c r="N41" i="9" s="1"/>
  <c r="AG42" i="2"/>
  <c r="M42" i="9" s="1"/>
  <c r="AH42" i="2"/>
  <c r="N42" i="9" s="1"/>
  <c r="AG43" i="2"/>
  <c r="M43" i="9" s="1"/>
  <c r="AH43" i="2"/>
  <c r="N43" i="9" s="1"/>
  <c r="AG44" i="2"/>
  <c r="M44" i="9" s="1"/>
  <c r="AH44" i="2"/>
  <c r="N44" i="9" s="1"/>
  <c r="AG45" i="2"/>
  <c r="M45" i="9" s="1"/>
  <c r="AH45" i="2"/>
  <c r="N45" i="9" s="1"/>
  <c r="AG46" i="2"/>
  <c r="M46" i="9" s="1"/>
  <c r="AH46" i="2"/>
  <c r="N46" i="9" s="1"/>
  <c r="AG47" i="2"/>
  <c r="M47" i="9" s="1"/>
  <c r="AH47" i="2"/>
  <c r="N47" i="9" s="1"/>
  <c r="AG48" i="2"/>
  <c r="M48" i="9" s="1"/>
  <c r="AH48" i="2"/>
  <c r="N48" i="9" s="1"/>
  <c r="AG49" i="2"/>
  <c r="M49" i="9" s="1"/>
  <c r="AH49" i="2"/>
  <c r="N49" i="9" s="1"/>
  <c r="AG50" i="2"/>
  <c r="M50" i="9" s="1"/>
  <c r="AH50" i="2"/>
  <c r="N50" i="9" s="1"/>
  <c r="AG51" i="2"/>
  <c r="M51" i="9" s="1"/>
  <c r="AH51" i="2"/>
  <c r="N51" i="9" s="1"/>
  <c r="AG52" i="2"/>
  <c r="M52" i="9" s="1"/>
  <c r="AH52" i="2"/>
  <c r="N52" i="9" s="1"/>
  <c r="AG53" i="2"/>
  <c r="M53" i="9" s="1"/>
  <c r="AH53" i="2"/>
  <c r="N53" i="9" s="1"/>
  <c r="AG54" i="2"/>
  <c r="M54" i="9" s="1"/>
  <c r="AH54" i="2"/>
  <c r="N54" i="9" s="1"/>
  <c r="AG55" i="2"/>
  <c r="M55" i="9" s="1"/>
  <c r="AH55" i="2"/>
  <c r="N55" i="9" s="1"/>
  <c r="AG56" i="2"/>
  <c r="M56" i="9" s="1"/>
  <c r="AH56" i="2"/>
  <c r="N56" i="9" s="1"/>
  <c r="AG57" i="2"/>
  <c r="M57" i="9" s="1"/>
  <c r="AH57" i="2"/>
  <c r="N57" i="9" s="1"/>
  <c r="AG58" i="2"/>
  <c r="M58" i="9" s="1"/>
  <c r="AH58" i="2"/>
  <c r="N58" i="9" s="1"/>
  <c r="AG59" i="2"/>
  <c r="M59" i="9" s="1"/>
  <c r="AH59" i="2"/>
  <c r="N59" i="9" s="1"/>
  <c r="AH5" i="2"/>
  <c r="AG5" i="2"/>
  <c r="N6" i="2"/>
  <c r="L6" i="9" s="1"/>
  <c r="N7" i="2"/>
  <c r="L7" i="9" s="1"/>
  <c r="N8" i="2"/>
  <c r="L8" i="9" s="1"/>
  <c r="N9" i="2"/>
  <c r="L9" i="9" s="1"/>
  <c r="N10" i="2"/>
  <c r="L10" i="9" s="1"/>
  <c r="N11" i="2"/>
  <c r="L11" i="9" s="1"/>
  <c r="N12" i="2"/>
  <c r="L12" i="9" s="1"/>
  <c r="N13" i="2"/>
  <c r="L13" i="9" s="1"/>
  <c r="N14" i="2"/>
  <c r="L14" i="9" s="1"/>
  <c r="N15" i="2"/>
  <c r="L15" i="9" s="1"/>
  <c r="N16" i="2"/>
  <c r="L16" i="9" s="1"/>
  <c r="L17" i="9"/>
  <c r="L18" i="9"/>
  <c r="L19" i="9"/>
  <c r="L20" i="9"/>
  <c r="N21" i="2"/>
  <c r="L21" i="9" s="1"/>
  <c r="N22" i="2"/>
  <c r="L22" i="9" s="1"/>
  <c r="N23" i="2"/>
  <c r="L23" i="9" s="1"/>
  <c r="N24" i="2"/>
  <c r="L24" i="9" s="1"/>
  <c r="N25" i="2"/>
  <c r="L25" i="9" s="1"/>
  <c r="N26" i="2"/>
  <c r="L26" i="9" s="1"/>
  <c r="N27" i="2"/>
  <c r="L27" i="9" s="1"/>
  <c r="N28" i="2"/>
  <c r="L28" i="9" s="1"/>
  <c r="N29" i="2"/>
  <c r="L29" i="9" s="1"/>
  <c r="N30" i="2"/>
  <c r="L30" i="9" s="1"/>
  <c r="N31" i="2"/>
  <c r="L31" i="9" s="1"/>
  <c r="N32" i="2"/>
  <c r="L32" i="9" s="1"/>
  <c r="N33" i="2"/>
  <c r="L33" i="9" s="1"/>
  <c r="N34" i="2"/>
  <c r="L34" i="9" s="1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N59" i="2"/>
  <c r="L59" i="9" s="1"/>
  <c r="M6" i="2"/>
  <c r="K6" i="9" s="1"/>
  <c r="M7" i="2"/>
  <c r="K7" i="9" s="1"/>
  <c r="M8" i="2"/>
  <c r="K8" i="9" s="1"/>
  <c r="M9" i="2"/>
  <c r="K9" i="9" s="1"/>
  <c r="M10" i="2"/>
  <c r="K10" i="9" s="1"/>
  <c r="M11" i="2"/>
  <c r="K11" i="9" s="1"/>
  <c r="M12" i="2"/>
  <c r="K12" i="9" s="1"/>
  <c r="M13" i="2"/>
  <c r="K13" i="9" s="1"/>
  <c r="M14" i="2"/>
  <c r="K14" i="9" s="1"/>
  <c r="M15" i="2"/>
  <c r="K15" i="9" s="1"/>
  <c r="M16" i="2"/>
  <c r="K16" i="9" s="1"/>
  <c r="K17" i="9"/>
  <c r="K18" i="9"/>
  <c r="K19" i="9"/>
  <c r="K20" i="9"/>
  <c r="M21" i="2"/>
  <c r="K21" i="9" s="1"/>
  <c r="M22" i="2"/>
  <c r="K22" i="9" s="1"/>
  <c r="M23" i="2"/>
  <c r="K23" i="9" s="1"/>
  <c r="M24" i="2"/>
  <c r="K24" i="9" s="1"/>
  <c r="M25" i="2"/>
  <c r="K25" i="9" s="1"/>
  <c r="M26" i="2"/>
  <c r="K26" i="9" s="1"/>
  <c r="M27" i="2"/>
  <c r="K27" i="9" s="1"/>
  <c r="M28" i="2"/>
  <c r="K28" i="9" s="1"/>
  <c r="M29" i="2"/>
  <c r="K29" i="9" s="1"/>
  <c r="M30" i="2"/>
  <c r="K30" i="9" s="1"/>
  <c r="M31" i="2"/>
  <c r="K31" i="9" s="1"/>
  <c r="M32" i="2"/>
  <c r="K32" i="9" s="1"/>
  <c r="M33" i="2"/>
  <c r="K33" i="9" s="1"/>
  <c r="M34" i="2"/>
  <c r="K34" i="9" s="1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M59" i="2"/>
  <c r="K59" i="9" s="1"/>
  <c r="C13" i="10" l="1"/>
  <c r="C11" i="10"/>
  <c r="C9" i="10"/>
  <c r="C7" i="10"/>
  <c r="C14" i="10"/>
  <c r="AC14" i="9"/>
  <c r="X62" i="9"/>
  <c r="W62" i="9"/>
  <c r="D68" i="15"/>
  <c r="E68" i="15"/>
  <c r="F68" i="15"/>
  <c r="G68" i="15"/>
  <c r="H68" i="15"/>
  <c r="J68" i="15"/>
  <c r="K68" i="15"/>
  <c r="D69" i="15"/>
  <c r="N69" i="15" s="1"/>
  <c r="U69" i="15" s="1"/>
  <c r="E69" i="15"/>
  <c r="O69" i="15" s="1"/>
  <c r="F69" i="15"/>
  <c r="P69" i="15" s="1"/>
  <c r="G69" i="15"/>
  <c r="H69" i="15"/>
  <c r="J69" i="15"/>
  <c r="K69" i="15"/>
  <c r="D70" i="15"/>
  <c r="N70" i="15" s="1"/>
  <c r="E70" i="15"/>
  <c r="O70" i="15" s="1"/>
  <c r="F70" i="15"/>
  <c r="P70" i="15" s="1"/>
  <c r="G70" i="15"/>
  <c r="H70" i="15"/>
  <c r="J70" i="15"/>
  <c r="K70" i="15"/>
  <c r="D71" i="15"/>
  <c r="N71" i="15" s="1"/>
  <c r="E71" i="15"/>
  <c r="O71" i="15" s="1"/>
  <c r="F71" i="15"/>
  <c r="P71" i="15" s="1"/>
  <c r="G71" i="15"/>
  <c r="H71" i="15"/>
  <c r="J71" i="15"/>
  <c r="K71" i="15"/>
  <c r="D72" i="15"/>
  <c r="N72" i="15" s="1"/>
  <c r="E72" i="15"/>
  <c r="O72" i="15" s="1"/>
  <c r="F72" i="15"/>
  <c r="P72" i="15" s="1"/>
  <c r="G72" i="15"/>
  <c r="H72" i="15"/>
  <c r="J72" i="15"/>
  <c r="K72" i="15"/>
  <c r="D73" i="15"/>
  <c r="N73" i="15" s="1"/>
  <c r="U73" i="15" s="1"/>
  <c r="E73" i="15"/>
  <c r="O73" i="15" s="1"/>
  <c r="F73" i="15"/>
  <c r="P73" i="15" s="1"/>
  <c r="G73" i="15"/>
  <c r="H73" i="15"/>
  <c r="J73" i="15"/>
  <c r="K73" i="15"/>
  <c r="D74" i="15"/>
  <c r="N74" i="15" s="1"/>
  <c r="E74" i="15"/>
  <c r="O74" i="15" s="1"/>
  <c r="F74" i="15"/>
  <c r="P74" i="15" s="1"/>
  <c r="G74" i="15"/>
  <c r="H74" i="15"/>
  <c r="J74" i="15"/>
  <c r="K74" i="15"/>
  <c r="D75" i="15"/>
  <c r="N75" i="15" s="1"/>
  <c r="E75" i="15"/>
  <c r="O75" i="15" s="1"/>
  <c r="F75" i="15"/>
  <c r="P75" i="15" s="1"/>
  <c r="G75" i="15"/>
  <c r="H75" i="15"/>
  <c r="J75" i="15"/>
  <c r="K75" i="15"/>
  <c r="D66" i="15"/>
  <c r="E66" i="15"/>
  <c r="E65" i="15" s="1"/>
  <c r="F66" i="15"/>
  <c r="F65" i="15" s="1"/>
  <c r="G66" i="15"/>
  <c r="G65" i="15" s="1"/>
  <c r="H66" i="15"/>
  <c r="H65" i="15" s="1"/>
  <c r="J66" i="15"/>
  <c r="J65" i="15" s="1"/>
  <c r="K66" i="15"/>
  <c r="K65" i="15" s="1"/>
  <c r="D63" i="15"/>
  <c r="E63" i="15"/>
  <c r="F63" i="15"/>
  <c r="G63" i="15"/>
  <c r="H63" i="15"/>
  <c r="J63" i="15"/>
  <c r="K63" i="15"/>
  <c r="K62" i="15" s="1"/>
  <c r="D64" i="15"/>
  <c r="N64" i="15" s="1"/>
  <c r="E64" i="15"/>
  <c r="O64" i="15" s="1"/>
  <c r="F64" i="15"/>
  <c r="P64" i="15" s="1"/>
  <c r="G64" i="15"/>
  <c r="H64" i="15"/>
  <c r="J64" i="15"/>
  <c r="K64" i="15"/>
  <c r="D61" i="15"/>
  <c r="D60" i="15" s="1"/>
  <c r="E61" i="15"/>
  <c r="E60" i="15" s="1"/>
  <c r="F61" i="15"/>
  <c r="F60" i="15" s="1"/>
  <c r="G61" i="15"/>
  <c r="G60" i="15" s="1"/>
  <c r="H61" i="15"/>
  <c r="H60" i="15" s="1"/>
  <c r="J61" i="15"/>
  <c r="J60" i="15" s="1"/>
  <c r="K61" i="15"/>
  <c r="K60" i="15" s="1"/>
  <c r="D58" i="15"/>
  <c r="E58" i="15"/>
  <c r="F58" i="15"/>
  <c r="G58" i="15"/>
  <c r="H58" i="15"/>
  <c r="J58" i="15"/>
  <c r="J57" i="15" s="1"/>
  <c r="K58" i="15"/>
  <c r="D59" i="15"/>
  <c r="N59" i="15" s="1"/>
  <c r="E59" i="15"/>
  <c r="O59" i="15" s="1"/>
  <c r="F59" i="15"/>
  <c r="P59" i="15" s="1"/>
  <c r="G59" i="15"/>
  <c r="H59" i="15"/>
  <c r="J59" i="15"/>
  <c r="K59" i="15"/>
  <c r="D54" i="15"/>
  <c r="E54" i="15"/>
  <c r="F54" i="15"/>
  <c r="G54" i="15"/>
  <c r="H54" i="15"/>
  <c r="J54" i="15"/>
  <c r="K54" i="15"/>
  <c r="D55" i="15"/>
  <c r="N55" i="15" s="1"/>
  <c r="E55" i="15"/>
  <c r="O55" i="15" s="1"/>
  <c r="F55" i="15"/>
  <c r="P55" i="15" s="1"/>
  <c r="G55" i="15"/>
  <c r="H55" i="15"/>
  <c r="J55" i="15"/>
  <c r="K55" i="15"/>
  <c r="D56" i="15"/>
  <c r="N56" i="15" s="1"/>
  <c r="E56" i="15"/>
  <c r="O56" i="15" s="1"/>
  <c r="F56" i="15"/>
  <c r="P56" i="15" s="1"/>
  <c r="G56" i="15"/>
  <c r="Q56" i="15" s="1"/>
  <c r="H56" i="15"/>
  <c r="J56" i="15"/>
  <c r="K56" i="15"/>
  <c r="D47" i="15"/>
  <c r="E47" i="15"/>
  <c r="F47" i="15"/>
  <c r="G47" i="15"/>
  <c r="H47" i="15"/>
  <c r="J47" i="15"/>
  <c r="K47" i="15"/>
  <c r="D48" i="15"/>
  <c r="N48" i="15" s="1"/>
  <c r="E48" i="15"/>
  <c r="O48" i="15" s="1"/>
  <c r="F48" i="15"/>
  <c r="P48" i="15" s="1"/>
  <c r="G48" i="15"/>
  <c r="H48" i="15"/>
  <c r="J48" i="15"/>
  <c r="K48" i="15"/>
  <c r="D50" i="15"/>
  <c r="E50" i="15"/>
  <c r="F50" i="15"/>
  <c r="G50" i="15"/>
  <c r="H50" i="15"/>
  <c r="J50" i="15"/>
  <c r="K50" i="15"/>
  <c r="D51" i="15"/>
  <c r="N51" i="15" s="1"/>
  <c r="E51" i="15"/>
  <c r="O51" i="15" s="1"/>
  <c r="F51" i="15"/>
  <c r="P51" i="15" s="1"/>
  <c r="G51" i="15"/>
  <c r="Q51" i="15" s="1"/>
  <c r="H51" i="15"/>
  <c r="J51" i="15"/>
  <c r="K51" i="15"/>
  <c r="D52" i="15"/>
  <c r="N52" i="15" s="1"/>
  <c r="E52" i="15"/>
  <c r="O52" i="15" s="1"/>
  <c r="F52" i="15"/>
  <c r="P52" i="15" s="1"/>
  <c r="G52" i="15"/>
  <c r="H52" i="15"/>
  <c r="J52" i="15"/>
  <c r="K52" i="15"/>
  <c r="D42" i="15"/>
  <c r="E42" i="15"/>
  <c r="F42" i="15"/>
  <c r="G42" i="15"/>
  <c r="G41" i="15" s="1"/>
  <c r="H42" i="15"/>
  <c r="J42" i="15"/>
  <c r="K42" i="15"/>
  <c r="D43" i="15"/>
  <c r="N43" i="15" s="1"/>
  <c r="E43" i="15"/>
  <c r="F43" i="15"/>
  <c r="P43" i="15" s="1"/>
  <c r="G43" i="15"/>
  <c r="H43" i="15"/>
  <c r="J43" i="15"/>
  <c r="K43" i="15"/>
  <c r="D6" i="15"/>
  <c r="N6" i="15" s="1"/>
  <c r="E6" i="15"/>
  <c r="O6" i="15" s="1"/>
  <c r="F6" i="15"/>
  <c r="P6" i="15" s="1"/>
  <c r="G6" i="15"/>
  <c r="Q6" i="15" s="1"/>
  <c r="H6" i="15"/>
  <c r="J6" i="15"/>
  <c r="K6" i="15"/>
  <c r="D45" i="15"/>
  <c r="E45" i="15"/>
  <c r="E44" i="15" s="1"/>
  <c r="F45" i="15"/>
  <c r="F44" i="15" s="1"/>
  <c r="G45" i="15"/>
  <c r="G44" i="15" s="1"/>
  <c r="H45" i="15"/>
  <c r="H44" i="15" s="1"/>
  <c r="J45" i="15"/>
  <c r="J44" i="15" s="1"/>
  <c r="K45" i="15"/>
  <c r="K44" i="15" s="1"/>
  <c r="D36" i="15"/>
  <c r="E36" i="15"/>
  <c r="F36" i="15"/>
  <c r="G36" i="15"/>
  <c r="H36" i="15"/>
  <c r="J36" i="15"/>
  <c r="K36" i="15"/>
  <c r="D37" i="15"/>
  <c r="N37" i="15" s="1"/>
  <c r="E37" i="15"/>
  <c r="O37" i="15" s="1"/>
  <c r="F37" i="15"/>
  <c r="P37" i="15" s="1"/>
  <c r="G37" i="15"/>
  <c r="H37" i="15"/>
  <c r="J37" i="15"/>
  <c r="K37" i="15"/>
  <c r="D38" i="15"/>
  <c r="N38" i="15" s="1"/>
  <c r="E38" i="15"/>
  <c r="O38" i="15" s="1"/>
  <c r="F38" i="15"/>
  <c r="P38" i="15" s="1"/>
  <c r="G38" i="15"/>
  <c r="Q38" i="15" s="1"/>
  <c r="H38" i="15"/>
  <c r="J38" i="15"/>
  <c r="K38" i="15"/>
  <c r="D39" i="15"/>
  <c r="N39" i="15" s="1"/>
  <c r="E39" i="15"/>
  <c r="O39" i="15" s="1"/>
  <c r="F39" i="15"/>
  <c r="P39" i="15" s="1"/>
  <c r="G39" i="15"/>
  <c r="H39" i="15"/>
  <c r="J39" i="15"/>
  <c r="K39" i="15"/>
  <c r="D40" i="15"/>
  <c r="N40" i="15" s="1"/>
  <c r="E40" i="15"/>
  <c r="O40" i="15" s="1"/>
  <c r="F40" i="15"/>
  <c r="P40" i="15" s="1"/>
  <c r="G40" i="15"/>
  <c r="H40" i="15"/>
  <c r="J40" i="15"/>
  <c r="K40" i="15"/>
  <c r="D31" i="15"/>
  <c r="E31" i="15"/>
  <c r="F31" i="15"/>
  <c r="G31" i="15"/>
  <c r="H31" i="15"/>
  <c r="J31" i="15"/>
  <c r="K31" i="15"/>
  <c r="D32" i="15"/>
  <c r="N32" i="15" s="1"/>
  <c r="E32" i="15"/>
  <c r="O32" i="15" s="1"/>
  <c r="F32" i="15"/>
  <c r="P32" i="15" s="1"/>
  <c r="G32" i="15"/>
  <c r="Q32" i="15" s="1"/>
  <c r="H32" i="15"/>
  <c r="J32" i="15"/>
  <c r="K32" i="15"/>
  <c r="D33" i="15"/>
  <c r="N33" i="15" s="1"/>
  <c r="E33" i="15"/>
  <c r="O33" i="15" s="1"/>
  <c r="F33" i="15"/>
  <c r="P33" i="15" s="1"/>
  <c r="G33" i="15"/>
  <c r="H33" i="15"/>
  <c r="J33" i="15"/>
  <c r="K33" i="15"/>
  <c r="D34" i="15"/>
  <c r="N34" i="15" s="1"/>
  <c r="E34" i="15"/>
  <c r="O34" i="15" s="1"/>
  <c r="F34" i="15"/>
  <c r="P34" i="15" s="1"/>
  <c r="G34" i="15"/>
  <c r="H34" i="15"/>
  <c r="J34" i="15"/>
  <c r="K34" i="15"/>
  <c r="D27" i="15"/>
  <c r="E27" i="15"/>
  <c r="F27" i="15"/>
  <c r="G27" i="15"/>
  <c r="H27" i="15"/>
  <c r="J27" i="15"/>
  <c r="K27" i="15"/>
  <c r="D28" i="15"/>
  <c r="N28" i="15" s="1"/>
  <c r="E28" i="15"/>
  <c r="O28" i="15" s="1"/>
  <c r="F28" i="15"/>
  <c r="P28" i="15" s="1"/>
  <c r="G28" i="15"/>
  <c r="Q28" i="15" s="1"/>
  <c r="H28" i="15"/>
  <c r="J28" i="15"/>
  <c r="K28" i="15"/>
  <c r="D29" i="15"/>
  <c r="N29" i="15" s="1"/>
  <c r="E29" i="15"/>
  <c r="O29" i="15" s="1"/>
  <c r="F29" i="15"/>
  <c r="P29" i="15" s="1"/>
  <c r="G29" i="15"/>
  <c r="H29" i="15"/>
  <c r="J29" i="15"/>
  <c r="K29" i="15"/>
  <c r="D21" i="15"/>
  <c r="E21" i="15"/>
  <c r="F21" i="15"/>
  <c r="G21" i="15"/>
  <c r="H21" i="15"/>
  <c r="J21" i="15"/>
  <c r="K21" i="15"/>
  <c r="D22" i="15"/>
  <c r="N22" i="15" s="1"/>
  <c r="E22" i="15"/>
  <c r="O22" i="15" s="1"/>
  <c r="F22" i="15"/>
  <c r="P22" i="15" s="1"/>
  <c r="G22" i="15"/>
  <c r="H22" i="15"/>
  <c r="J22" i="15"/>
  <c r="K22" i="15"/>
  <c r="D23" i="15"/>
  <c r="N23" i="15" s="1"/>
  <c r="E23" i="15"/>
  <c r="O23" i="15" s="1"/>
  <c r="F23" i="15"/>
  <c r="P23" i="15" s="1"/>
  <c r="G23" i="15"/>
  <c r="Q23" i="15" s="1"/>
  <c r="H23" i="15"/>
  <c r="J23" i="15"/>
  <c r="K23" i="15"/>
  <c r="D24" i="15"/>
  <c r="N24" i="15" s="1"/>
  <c r="E24" i="15"/>
  <c r="O24" i="15" s="1"/>
  <c r="F24" i="15"/>
  <c r="P24" i="15" s="1"/>
  <c r="G24" i="15"/>
  <c r="H24" i="15"/>
  <c r="J24" i="15"/>
  <c r="K24" i="15"/>
  <c r="D25" i="15"/>
  <c r="N25" i="15" s="1"/>
  <c r="E25" i="15"/>
  <c r="O25" i="15" s="1"/>
  <c r="F25" i="15"/>
  <c r="P25" i="15" s="1"/>
  <c r="G25" i="15"/>
  <c r="H25" i="15"/>
  <c r="J25" i="15"/>
  <c r="K25" i="15"/>
  <c r="D15" i="15"/>
  <c r="E15" i="15"/>
  <c r="F15" i="15"/>
  <c r="G15" i="15"/>
  <c r="H15" i="15"/>
  <c r="J15" i="15"/>
  <c r="K15" i="15"/>
  <c r="D17" i="15"/>
  <c r="N17" i="15" s="1"/>
  <c r="E17" i="15"/>
  <c r="O17" i="15" s="1"/>
  <c r="F17" i="15"/>
  <c r="P17" i="15" s="1"/>
  <c r="G17" i="15"/>
  <c r="Q17" i="15" s="1"/>
  <c r="H17" i="15"/>
  <c r="J17" i="15"/>
  <c r="K17" i="15"/>
  <c r="D18" i="15"/>
  <c r="N18" i="15" s="1"/>
  <c r="E18" i="15"/>
  <c r="O18" i="15" s="1"/>
  <c r="F18" i="15"/>
  <c r="P18" i="15" s="1"/>
  <c r="G18" i="15"/>
  <c r="H18" i="15"/>
  <c r="J18" i="15"/>
  <c r="K18" i="15"/>
  <c r="D19" i="15"/>
  <c r="N19" i="15" s="1"/>
  <c r="E19" i="15"/>
  <c r="O19" i="15" s="1"/>
  <c r="F19" i="15"/>
  <c r="P19" i="15" s="1"/>
  <c r="G19" i="15"/>
  <c r="H19" i="15"/>
  <c r="J19" i="15"/>
  <c r="K19" i="15"/>
  <c r="J10" i="15"/>
  <c r="K10" i="15"/>
  <c r="J11" i="15"/>
  <c r="K11" i="15"/>
  <c r="J12" i="15"/>
  <c r="K12" i="15"/>
  <c r="J13" i="15"/>
  <c r="K13" i="15"/>
  <c r="D10" i="15"/>
  <c r="E10" i="15"/>
  <c r="F10" i="15"/>
  <c r="G10" i="15"/>
  <c r="H10" i="15"/>
  <c r="D11" i="15"/>
  <c r="N11" i="15" s="1"/>
  <c r="E11" i="15"/>
  <c r="O11" i="15" s="1"/>
  <c r="F11" i="15"/>
  <c r="P11" i="15" s="1"/>
  <c r="G11" i="15"/>
  <c r="H11" i="15"/>
  <c r="D12" i="15"/>
  <c r="N12" i="15" s="1"/>
  <c r="E12" i="15"/>
  <c r="O12" i="15" s="1"/>
  <c r="F12" i="15"/>
  <c r="P12" i="15" s="1"/>
  <c r="G12" i="15"/>
  <c r="H12" i="15"/>
  <c r="D13" i="15"/>
  <c r="N13" i="15" s="1"/>
  <c r="E13" i="15"/>
  <c r="O13" i="15" s="1"/>
  <c r="F13" i="15"/>
  <c r="P13" i="15" s="1"/>
  <c r="G13" i="15"/>
  <c r="Q13" i="15" s="1"/>
  <c r="L75" i="15"/>
  <c r="L74" i="15"/>
  <c r="L73" i="15"/>
  <c r="L72" i="15"/>
  <c r="L71" i="15"/>
  <c r="L70" i="15"/>
  <c r="L69" i="15"/>
  <c r="L68" i="15"/>
  <c r="L66" i="15"/>
  <c r="L65" i="15" s="1"/>
  <c r="L64" i="15"/>
  <c r="L63" i="15"/>
  <c r="L61" i="15"/>
  <c r="L60" i="15" s="1"/>
  <c r="L59" i="15"/>
  <c r="L58" i="15"/>
  <c r="L56" i="15"/>
  <c r="L55" i="15"/>
  <c r="L54" i="15"/>
  <c r="L52" i="15"/>
  <c r="L51" i="15"/>
  <c r="L50" i="15"/>
  <c r="L48" i="15"/>
  <c r="L47" i="15"/>
  <c r="L45" i="15"/>
  <c r="L44" i="15" s="1"/>
  <c r="L6" i="15"/>
  <c r="L43" i="15"/>
  <c r="L42" i="15"/>
  <c r="L40" i="15"/>
  <c r="L39" i="15"/>
  <c r="L38" i="15"/>
  <c r="L37" i="15"/>
  <c r="L36" i="15"/>
  <c r="L34" i="15"/>
  <c r="L33" i="15"/>
  <c r="L32" i="15"/>
  <c r="L31" i="15"/>
  <c r="L29" i="15"/>
  <c r="L28" i="15"/>
  <c r="L27" i="15"/>
  <c r="L25" i="15"/>
  <c r="L24" i="15"/>
  <c r="L23" i="15"/>
  <c r="L22" i="15"/>
  <c r="L21" i="15"/>
  <c r="L19" i="15"/>
  <c r="L18" i="15"/>
  <c r="L17" i="15"/>
  <c r="L16" i="15"/>
  <c r="L15" i="15"/>
  <c r="L13" i="15"/>
  <c r="L12" i="15"/>
  <c r="L11" i="15"/>
  <c r="L10" i="15"/>
  <c r="X6" i="4"/>
  <c r="U6" i="9" s="1"/>
  <c r="Y6" i="4"/>
  <c r="V6" i="9" s="1"/>
  <c r="X7" i="4"/>
  <c r="U7" i="9" s="1"/>
  <c r="Y7" i="4"/>
  <c r="V7" i="9" s="1"/>
  <c r="X8" i="4"/>
  <c r="U8" i="9" s="1"/>
  <c r="Y8" i="4"/>
  <c r="V8" i="9" s="1"/>
  <c r="X9" i="4"/>
  <c r="U9" i="9" s="1"/>
  <c r="Y9" i="4"/>
  <c r="V9" i="9" s="1"/>
  <c r="X10" i="4"/>
  <c r="U10" i="9" s="1"/>
  <c r="Y10" i="4"/>
  <c r="V10" i="9" s="1"/>
  <c r="X11" i="4"/>
  <c r="U11" i="9" s="1"/>
  <c r="Y11" i="4"/>
  <c r="V11" i="9" s="1"/>
  <c r="X12" i="4"/>
  <c r="U12" i="9" s="1"/>
  <c r="Y12" i="4"/>
  <c r="V12" i="9" s="1"/>
  <c r="X13" i="4"/>
  <c r="U13" i="9" s="1"/>
  <c r="Y13" i="4"/>
  <c r="V13" i="9" s="1"/>
  <c r="X14" i="4"/>
  <c r="U14" i="9" s="1"/>
  <c r="X15" i="4"/>
  <c r="U15" i="9" s="1"/>
  <c r="Y15" i="4"/>
  <c r="V15" i="9" s="1"/>
  <c r="X16" i="4"/>
  <c r="U16" i="9" s="1"/>
  <c r="Y16" i="4"/>
  <c r="V16" i="9" s="1"/>
  <c r="X17" i="4"/>
  <c r="U17" i="9" s="1"/>
  <c r="Y17" i="4"/>
  <c r="V17" i="9" s="1"/>
  <c r="X18" i="4"/>
  <c r="U18" i="9" s="1"/>
  <c r="Y18" i="4"/>
  <c r="V18" i="9" s="1"/>
  <c r="X19" i="4"/>
  <c r="U19" i="9" s="1"/>
  <c r="Y19" i="4"/>
  <c r="V19" i="9" s="1"/>
  <c r="X20" i="4"/>
  <c r="U20" i="9" s="1"/>
  <c r="Y20" i="4"/>
  <c r="V20" i="9" s="1"/>
  <c r="X21" i="4"/>
  <c r="U21" i="9" s="1"/>
  <c r="Y21" i="4"/>
  <c r="V21" i="9" s="1"/>
  <c r="X22" i="4"/>
  <c r="U22" i="9" s="1"/>
  <c r="Y22" i="4"/>
  <c r="V22" i="9" s="1"/>
  <c r="X23" i="4"/>
  <c r="U23" i="9" s="1"/>
  <c r="Y23" i="4"/>
  <c r="V23" i="9" s="1"/>
  <c r="X24" i="4"/>
  <c r="U24" i="9" s="1"/>
  <c r="Y24" i="4"/>
  <c r="V24" i="9" s="1"/>
  <c r="X25" i="4"/>
  <c r="U25" i="9" s="1"/>
  <c r="Y25" i="4"/>
  <c r="V25" i="9" s="1"/>
  <c r="X26" i="4"/>
  <c r="U26" i="9" s="1"/>
  <c r="Y26" i="4"/>
  <c r="V26" i="9" s="1"/>
  <c r="X27" i="4"/>
  <c r="U27" i="9" s="1"/>
  <c r="Y27" i="4"/>
  <c r="V27" i="9" s="1"/>
  <c r="X28" i="4"/>
  <c r="U28" i="9" s="1"/>
  <c r="Y28" i="4"/>
  <c r="V28" i="9" s="1"/>
  <c r="X29" i="4"/>
  <c r="U29" i="9" s="1"/>
  <c r="Y29" i="4"/>
  <c r="V29" i="9" s="1"/>
  <c r="X30" i="4"/>
  <c r="U30" i="9" s="1"/>
  <c r="Y30" i="4"/>
  <c r="V30" i="9" s="1"/>
  <c r="X31" i="4"/>
  <c r="U31" i="9" s="1"/>
  <c r="Y31" i="4"/>
  <c r="V31" i="9" s="1"/>
  <c r="X32" i="4"/>
  <c r="U32" i="9" s="1"/>
  <c r="Y32" i="4"/>
  <c r="V32" i="9" s="1"/>
  <c r="X33" i="4"/>
  <c r="U33" i="9" s="1"/>
  <c r="Y33" i="4"/>
  <c r="V33" i="9" s="1"/>
  <c r="X34" i="4"/>
  <c r="U34" i="9" s="1"/>
  <c r="Y34" i="4"/>
  <c r="V34" i="9" s="1"/>
  <c r="X35" i="4"/>
  <c r="U35" i="9" s="1"/>
  <c r="Y35" i="4"/>
  <c r="V35" i="9" s="1"/>
  <c r="X36" i="4"/>
  <c r="U36" i="9" s="1"/>
  <c r="Y36" i="4"/>
  <c r="V36" i="9" s="1"/>
  <c r="X37" i="4"/>
  <c r="U37" i="9" s="1"/>
  <c r="Y37" i="4"/>
  <c r="V37" i="9" s="1"/>
  <c r="X38" i="4"/>
  <c r="U38" i="9" s="1"/>
  <c r="Y38" i="4"/>
  <c r="V38" i="9" s="1"/>
  <c r="X39" i="4"/>
  <c r="U39" i="9" s="1"/>
  <c r="Y39" i="4"/>
  <c r="V39" i="9" s="1"/>
  <c r="X40" i="4"/>
  <c r="U40" i="9" s="1"/>
  <c r="Y40" i="4"/>
  <c r="V40" i="9" s="1"/>
  <c r="X41" i="4"/>
  <c r="U41" i="9" s="1"/>
  <c r="Y41" i="4"/>
  <c r="V41" i="9" s="1"/>
  <c r="X42" i="4"/>
  <c r="U42" i="9" s="1"/>
  <c r="Y42" i="4"/>
  <c r="V42" i="9" s="1"/>
  <c r="X43" i="4"/>
  <c r="U43" i="9" s="1"/>
  <c r="Y43" i="4"/>
  <c r="V43" i="9" s="1"/>
  <c r="X44" i="4"/>
  <c r="U44" i="9" s="1"/>
  <c r="Y44" i="4"/>
  <c r="V44" i="9" s="1"/>
  <c r="X45" i="4"/>
  <c r="U45" i="9" s="1"/>
  <c r="Y45" i="4"/>
  <c r="V45" i="9" s="1"/>
  <c r="X46" i="4"/>
  <c r="U46" i="9" s="1"/>
  <c r="Y46" i="4"/>
  <c r="V46" i="9" s="1"/>
  <c r="X47" i="4"/>
  <c r="U47" i="9" s="1"/>
  <c r="Y47" i="4"/>
  <c r="V47" i="9" s="1"/>
  <c r="X48" i="4"/>
  <c r="U48" i="9" s="1"/>
  <c r="Y48" i="4"/>
  <c r="V48" i="9" s="1"/>
  <c r="X49" i="4"/>
  <c r="U49" i="9" s="1"/>
  <c r="Y49" i="4"/>
  <c r="V49" i="9" s="1"/>
  <c r="X50" i="4"/>
  <c r="U50" i="9" s="1"/>
  <c r="Y50" i="4"/>
  <c r="V50" i="9" s="1"/>
  <c r="X51" i="4"/>
  <c r="U51" i="9" s="1"/>
  <c r="Y51" i="4"/>
  <c r="V51" i="9" s="1"/>
  <c r="X52" i="4"/>
  <c r="U52" i="9" s="1"/>
  <c r="Y52" i="4"/>
  <c r="V52" i="9" s="1"/>
  <c r="X53" i="4"/>
  <c r="U53" i="9" s="1"/>
  <c r="Y53" i="4"/>
  <c r="V53" i="9" s="1"/>
  <c r="X54" i="4"/>
  <c r="U54" i="9" s="1"/>
  <c r="Y54" i="4"/>
  <c r="V54" i="9" s="1"/>
  <c r="X55" i="4"/>
  <c r="U55" i="9" s="1"/>
  <c r="Y55" i="4"/>
  <c r="V55" i="9" s="1"/>
  <c r="X56" i="4"/>
  <c r="U56" i="9" s="1"/>
  <c r="Y56" i="4"/>
  <c r="V56" i="9" s="1"/>
  <c r="X57" i="4"/>
  <c r="U57" i="9" s="1"/>
  <c r="Y57" i="4"/>
  <c r="V57" i="9" s="1"/>
  <c r="X58" i="4"/>
  <c r="U58" i="9" s="1"/>
  <c r="Y58" i="4"/>
  <c r="V58" i="9" s="1"/>
  <c r="X59" i="4"/>
  <c r="U59" i="9" s="1"/>
  <c r="Y59" i="4"/>
  <c r="V59" i="9" s="1"/>
  <c r="Y5" i="4"/>
  <c r="X5" i="4"/>
  <c r="H6" i="9"/>
  <c r="H7" i="9"/>
  <c r="G8" i="9"/>
  <c r="H8" i="9"/>
  <c r="H9" i="9"/>
  <c r="H10" i="9"/>
  <c r="H11" i="9"/>
  <c r="H12" i="9"/>
  <c r="H13" i="9"/>
  <c r="G14" i="9"/>
  <c r="H15" i="9"/>
  <c r="H16" i="9"/>
  <c r="G17" i="9"/>
  <c r="H17" i="9"/>
  <c r="H18" i="9"/>
  <c r="H19" i="9"/>
  <c r="H20" i="9"/>
  <c r="H21" i="9"/>
  <c r="H22" i="9"/>
  <c r="G23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G46" i="9"/>
  <c r="H46" i="9"/>
  <c r="H47" i="9"/>
  <c r="G48" i="9"/>
  <c r="H48" i="9"/>
  <c r="H49" i="9"/>
  <c r="H50" i="9"/>
  <c r="H51" i="9"/>
  <c r="H52" i="9"/>
  <c r="H53" i="9"/>
  <c r="H54" i="9"/>
  <c r="H55" i="9"/>
  <c r="H56" i="9"/>
  <c r="H57" i="9"/>
  <c r="H58" i="9"/>
  <c r="H59" i="9"/>
  <c r="L41" i="15" l="1"/>
  <c r="U24" i="15"/>
  <c r="U29" i="15"/>
  <c r="U39" i="15"/>
  <c r="U52" i="15"/>
  <c r="U59" i="15"/>
  <c r="L62" i="15"/>
  <c r="S23" i="15"/>
  <c r="S28" i="15"/>
  <c r="J26" i="15"/>
  <c r="S32" i="15"/>
  <c r="S38" i="15"/>
  <c r="H41" i="15"/>
  <c r="D41" i="15"/>
  <c r="S51" i="15"/>
  <c r="J49" i="15"/>
  <c r="G46" i="15"/>
  <c r="S56" i="15"/>
  <c r="H53" i="15"/>
  <c r="G62" i="15"/>
  <c r="L46" i="15"/>
  <c r="L57" i="15"/>
  <c r="L35" i="15"/>
  <c r="S18" i="15"/>
  <c r="Q12" i="15"/>
  <c r="K46" i="15"/>
  <c r="L30" i="15"/>
  <c r="U11" i="15"/>
  <c r="U19" i="15"/>
  <c r="G19" i="16" s="1"/>
  <c r="Q18" i="15"/>
  <c r="J14" i="15"/>
  <c r="Q24" i="15"/>
  <c r="Q29" i="15"/>
  <c r="U34" i="15"/>
  <c r="Q33" i="15"/>
  <c r="U40" i="15"/>
  <c r="Q39" i="15"/>
  <c r="Q52" i="15"/>
  <c r="U48" i="15"/>
  <c r="G48" i="16" s="1"/>
  <c r="Q59" i="15"/>
  <c r="U64" i="15"/>
  <c r="G64" i="16" s="1"/>
  <c r="U74" i="15"/>
  <c r="U70" i="15"/>
  <c r="G70" i="16" s="1"/>
  <c r="L20" i="15"/>
  <c r="L9" i="15"/>
  <c r="L14" i="15"/>
  <c r="L49" i="15"/>
  <c r="L67" i="15"/>
  <c r="U12" i="15"/>
  <c r="G12" i="16" s="1"/>
  <c r="P10" i="15"/>
  <c r="P9" i="15" s="1"/>
  <c r="F9" i="15"/>
  <c r="U18" i="15"/>
  <c r="K14" i="15"/>
  <c r="P15" i="15"/>
  <c r="P14" i="15" s="1"/>
  <c r="F14" i="15"/>
  <c r="J20" i="15"/>
  <c r="O21" i="15"/>
  <c r="O20" i="15" s="1"/>
  <c r="E20" i="15"/>
  <c r="K26" i="15"/>
  <c r="P27" i="15"/>
  <c r="P26" i="15" s="1"/>
  <c r="F26" i="15"/>
  <c r="U33" i="15"/>
  <c r="K30" i="15"/>
  <c r="P31" i="15"/>
  <c r="P30" i="15" s="1"/>
  <c r="F30" i="15"/>
  <c r="J35" i="15"/>
  <c r="O36" i="15"/>
  <c r="O35" i="15" s="1"/>
  <c r="E35" i="15"/>
  <c r="J41" i="15"/>
  <c r="E41" i="15"/>
  <c r="K49" i="15"/>
  <c r="P50" i="15"/>
  <c r="P49" i="15" s="1"/>
  <c r="F49" i="15"/>
  <c r="H46" i="15"/>
  <c r="D46" i="15"/>
  <c r="J53" i="15"/>
  <c r="O54" i="15"/>
  <c r="O53" i="15" s="1"/>
  <c r="E53" i="15"/>
  <c r="G57" i="15"/>
  <c r="H62" i="15"/>
  <c r="G67" i="15"/>
  <c r="O10" i="15"/>
  <c r="O9" i="15" s="1"/>
  <c r="E9" i="15"/>
  <c r="K9" i="15"/>
  <c r="O15" i="15"/>
  <c r="O14" i="15" s="1"/>
  <c r="E14" i="15"/>
  <c r="U25" i="15"/>
  <c r="G25" i="16" s="1"/>
  <c r="H20" i="15"/>
  <c r="D20" i="15"/>
  <c r="O27" i="15"/>
  <c r="O26" i="15" s="1"/>
  <c r="E26" i="15"/>
  <c r="J30" i="15"/>
  <c r="O31" i="15"/>
  <c r="O30" i="15" s="1"/>
  <c r="E30" i="15"/>
  <c r="H35" i="15"/>
  <c r="O50" i="15"/>
  <c r="O49" i="15" s="1"/>
  <c r="E49" i="15"/>
  <c r="S58" i="15"/>
  <c r="K57" i="15"/>
  <c r="P58" i="15"/>
  <c r="P57" i="15" s="1"/>
  <c r="F57" i="15"/>
  <c r="K67" i="15"/>
  <c r="P68" i="15"/>
  <c r="P67" i="15" s="1"/>
  <c r="F67" i="15"/>
  <c r="L26" i="15"/>
  <c r="Q11" i="15"/>
  <c r="H9" i="15"/>
  <c r="J9" i="15"/>
  <c r="Q19" i="15"/>
  <c r="H14" i="15"/>
  <c r="D14" i="15"/>
  <c r="Q25" i="15"/>
  <c r="U22" i="15"/>
  <c r="G20" i="15"/>
  <c r="H26" i="15"/>
  <c r="D26" i="15"/>
  <c r="Q34" i="15"/>
  <c r="H30" i="15"/>
  <c r="Q40" i="15"/>
  <c r="U37" i="15"/>
  <c r="G35" i="15"/>
  <c r="H49" i="15"/>
  <c r="N50" i="15"/>
  <c r="D49" i="15"/>
  <c r="Q48" i="15"/>
  <c r="P47" i="15"/>
  <c r="P46" i="15" s="1"/>
  <c r="F46" i="15"/>
  <c r="U55" i="15"/>
  <c r="G53" i="15"/>
  <c r="O58" i="15"/>
  <c r="O57" i="15" s="1"/>
  <c r="E57" i="15"/>
  <c r="P63" i="15"/>
  <c r="P62" i="15" s="1"/>
  <c r="F62" i="15"/>
  <c r="U75" i="15"/>
  <c r="U71" i="15"/>
  <c r="G71" i="16" s="1"/>
  <c r="J67" i="15"/>
  <c r="O68" i="15"/>
  <c r="O67" i="15" s="1"/>
  <c r="E67" i="15"/>
  <c r="L53" i="15"/>
  <c r="U13" i="15"/>
  <c r="G9" i="15"/>
  <c r="U17" i="15"/>
  <c r="G14" i="15"/>
  <c r="U23" i="15"/>
  <c r="Q22" i="15"/>
  <c r="K20" i="15"/>
  <c r="P21" i="15"/>
  <c r="P20" i="15" s="1"/>
  <c r="F20" i="15"/>
  <c r="U28" i="15"/>
  <c r="G26" i="15"/>
  <c r="U32" i="15"/>
  <c r="G30" i="15"/>
  <c r="U38" i="15"/>
  <c r="G38" i="16" s="1"/>
  <c r="Q37" i="15"/>
  <c r="K35" i="15"/>
  <c r="P36" i="15"/>
  <c r="P35" i="15" s="1"/>
  <c r="F35" i="15"/>
  <c r="U6" i="15"/>
  <c r="Q43" i="15"/>
  <c r="K41" i="15"/>
  <c r="F41" i="15"/>
  <c r="U51" i="15"/>
  <c r="G49" i="15"/>
  <c r="J46" i="15"/>
  <c r="O47" i="15"/>
  <c r="O46" i="15" s="1"/>
  <c r="E46" i="15"/>
  <c r="U56" i="15"/>
  <c r="G56" i="16" s="1"/>
  <c r="Q55" i="15"/>
  <c r="K53" i="15"/>
  <c r="P54" i="15"/>
  <c r="P53" i="15" s="1"/>
  <c r="F53" i="15"/>
  <c r="H57" i="15"/>
  <c r="J62" i="15"/>
  <c r="O63" i="15"/>
  <c r="O62" i="15" s="1"/>
  <c r="E62" i="15"/>
  <c r="U72" i="15"/>
  <c r="H67" i="15"/>
  <c r="N45" i="15"/>
  <c r="D44" i="15"/>
  <c r="S6" i="15"/>
  <c r="P45" i="15"/>
  <c r="P44" i="15" s="1"/>
  <c r="O45" i="15"/>
  <c r="O44" i="15" s="1"/>
  <c r="P42" i="15"/>
  <c r="P41" i="15" s="1"/>
  <c r="S12" i="15"/>
  <c r="S10" i="15"/>
  <c r="S17" i="15"/>
  <c r="S22" i="15"/>
  <c r="S27" i="15"/>
  <c r="S31" i="15"/>
  <c r="S37" i="15"/>
  <c r="S43" i="15"/>
  <c r="S55" i="15"/>
  <c r="S61" i="15"/>
  <c r="S60" i="15" s="1"/>
  <c r="S48" i="15"/>
  <c r="S15" i="15"/>
  <c r="S50" i="15"/>
  <c r="S13" i="15"/>
  <c r="S11" i="15"/>
  <c r="S19" i="15"/>
  <c r="S24" i="15"/>
  <c r="S29" i="15"/>
  <c r="S33" i="15"/>
  <c r="S39" i="15"/>
  <c r="S45" i="15"/>
  <c r="S44" i="15" s="1"/>
  <c r="S52" i="15"/>
  <c r="S47" i="15"/>
  <c r="S46" i="15" s="1"/>
  <c r="S59" i="15"/>
  <c r="S63" i="15"/>
  <c r="S25" i="15"/>
  <c r="S21" i="15"/>
  <c r="S34" i="15"/>
  <c r="S40" i="15"/>
  <c r="S36" i="15"/>
  <c r="S54" i="15"/>
  <c r="P61" i="15"/>
  <c r="P60" i="15" s="1"/>
  <c r="P66" i="15"/>
  <c r="P65" i="15" s="1"/>
  <c r="O43" i="15"/>
  <c r="U43" i="15" s="1"/>
  <c r="O42" i="15"/>
  <c r="O66" i="15"/>
  <c r="O65" i="15" s="1"/>
  <c r="O61" i="15"/>
  <c r="O60" i="15" s="1"/>
  <c r="S75" i="15"/>
  <c r="S71" i="15"/>
  <c r="S73" i="15"/>
  <c r="S69" i="15"/>
  <c r="G34" i="16"/>
  <c r="G40" i="16"/>
  <c r="S42" i="15"/>
  <c r="S41" i="15" s="1"/>
  <c r="S64" i="15"/>
  <c r="S74" i="15"/>
  <c r="G74" i="16"/>
  <c r="S70" i="15"/>
  <c r="G18" i="16"/>
  <c r="S66" i="15"/>
  <c r="S65" i="15" s="1"/>
  <c r="S72" i="15"/>
  <c r="S68" i="15"/>
  <c r="G13" i="16"/>
  <c r="G17" i="16"/>
  <c r="G24" i="16"/>
  <c r="G29" i="16"/>
  <c r="G33" i="16"/>
  <c r="G39" i="16"/>
  <c r="G52" i="16"/>
  <c r="G59" i="16"/>
  <c r="G73" i="16"/>
  <c r="G69" i="16"/>
  <c r="G55" i="16"/>
  <c r="G75" i="16"/>
  <c r="G23" i="16"/>
  <c r="G6" i="16"/>
  <c r="G51" i="16"/>
  <c r="G72" i="16"/>
  <c r="Q10" i="15"/>
  <c r="Q75" i="15"/>
  <c r="Q68" i="15"/>
  <c r="Q45" i="15"/>
  <c r="Q44" i="15" s="1"/>
  <c r="Q47" i="15"/>
  <c r="Q63" i="15"/>
  <c r="Q73" i="15"/>
  <c r="Q21" i="15"/>
  <c r="Q20" i="15" s="1"/>
  <c r="Q36" i="15"/>
  <c r="Q42" i="15"/>
  <c r="Q54" i="15"/>
  <c r="Q53" i="15" s="1"/>
  <c r="Q15" i="15"/>
  <c r="Q27" i="15"/>
  <c r="Q31" i="15"/>
  <c r="Q50" i="15"/>
  <c r="Q49" i="15" s="1"/>
  <c r="Q61" i="15"/>
  <c r="Q60" i="15" s="1"/>
  <c r="Q71" i="15"/>
  <c r="Q58" i="15"/>
  <c r="Q57" i="15" s="1"/>
  <c r="Q66" i="15"/>
  <c r="Q65" i="15" s="1"/>
  <c r="Q72" i="15"/>
  <c r="Q69" i="15"/>
  <c r="Q64" i="15"/>
  <c r="Q74" i="15"/>
  <c r="Q70" i="15"/>
  <c r="C53" i="15"/>
  <c r="N10" i="15"/>
  <c r="U10" i="15" s="1"/>
  <c r="D9" i="15"/>
  <c r="N58" i="15"/>
  <c r="D57" i="15"/>
  <c r="N66" i="15"/>
  <c r="D65" i="15"/>
  <c r="N68" i="15"/>
  <c r="D67" i="15"/>
  <c r="N47" i="15"/>
  <c r="N63" i="15"/>
  <c r="D62" i="15"/>
  <c r="N21" i="15"/>
  <c r="D35" i="15"/>
  <c r="N42" i="15"/>
  <c r="N54" i="15"/>
  <c r="D53" i="15"/>
  <c r="N27" i="15"/>
  <c r="N31" i="15"/>
  <c r="D30" i="15"/>
  <c r="C26" i="15"/>
  <c r="N61" i="15"/>
  <c r="C35" i="15"/>
  <c r="C67" i="15"/>
  <c r="N36" i="15"/>
  <c r="U36" i="15" s="1"/>
  <c r="N15" i="15"/>
  <c r="O52" i="20"/>
  <c r="F52" i="9"/>
  <c r="E52" i="9"/>
  <c r="Q41" i="15" l="1"/>
  <c r="U42" i="15"/>
  <c r="U21" i="15"/>
  <c r="G21" i="16" s="1"/>
  <c r="Q26" i="15"/>
  <c r="Q35" i="15"/>
  <c r="Q46" i="15"/>
  <c r="Q9" i="15"/>
  <c r="U31" i="15"/>
  <c r="U15" i="15"/>
  <c r="G15" i="16" s="1"/>
  <c r="Q30" i="15"/>
  <c r="S53" i="15"/>
  <c r="S35" i="15"/>
  <c r="S30" i="15"/>
  <c r="U50" i="15"/>
  <c r="N49" i="15"/>
  <c r="U49" i="15" s="1"/>
  <c r="N60" i="15"/>
  <c r="U60" i="15" s="1"/>
  <c r="U61" i="15"/>
  <c r="G61" i="16" s="1"/>
  <c r="U27" i="15"/>
  <c r="G27" i="16" s="1"/>
  <c r="U47" i="15"/>
  <c r="G47" i="16" s="1"/>
  <c r="N46" i="15"/>
  <c r="U46" i="15" s="1"/>
  <c r="U66" i="15"/>
  <c r="G66" i="16" s="1"/>
  <c r="N65" i="15"/>
  <c r="U65" i="15" s="1"/>
  <c r="Q62" i="15"/>
  <c r="O41" i="15"/>
  <c r="S20" i="15"/>
  <c r="N44" i="15"/>
  <c r="U44" i="15" s="1"/>
  <c r="U45" i="15"/>
  <c r="N41" i="15"/>
  <c r="U41" i="15" s="1"/>
  <c r="S57" i="15"/>
  <c r="N30" i="15"/>
  <c r="U30" i="15" s="1"/>
  <c r="S9" i="15"/>
  <c r="U54" i="15"/>
  <c r="N53" i="15"/>
  <c r="U53" i="15" s="1"/>
  <c r="G53" i="16" s="1"/>
  <c r="U68" i="15"/>
  <c r="G68" i="16" s="1"/>
  <c r="N67" i="15"/>
  <c r="U67" i="15" s="1"/>
  <c r="U58" i="15"/>
  <c r="G58" i="16" s="1"/>
  <c r="N57" i="15"/>
  <c r="U57" i="15" s="1"/>
  <c r="G57" i="16" s="1"/>
  <c r="Q14" i="15"/>
  <c r="S67" i="15"/>
  <c r="S62" i="15"/>
  <c r="S49" i="15"/>
  <c r="S26" i="15"/>
  <c r="N35" i="15"/>
  <c r="U35" i="15" s="1"/>
  <c r="G35" i="16" s="1"/>
  <c r="N20" i="15"/>
  <c r="U20" i="15" s="1"/>
  <c r="G20" i="16" s="1"/>
  <c r="N62" i="15"/>
  <c r="U62" i="15" s="1"/>
  <c r="G62" i="16" s="1"/>
  <c r="U63" i="15"/>
  <c r="Q67" i="15"/>
  <c r="S14" i="15"/>
  <c r="N26" i="15"/>
  <c r="U26" i="15" s="1"/>
  <c r="N14" i="15"/>
  <c r="U14" i="15" s="1"/>
  <c r="G14" i="16" s="1"/>
  <c r="N9" i="15"/>
  <c r="U9" i="15" s="1"/>
  <c r="G9" i="16" s="1"/>
  <c r="G37" i="16"/>
  <c r="G32" i="16"/>
  <c r="G30" i="16"/>
  <c r="G28" i="16"/>
  <c r="G22" i="16"/>
  <c r="G16" i="16"/>
  <c r="G11" i="16"/>
  <c r="G50" i="16"/>
  <c r="G36" i="16"/>
  <c r="G63" i="16"/>
  <c r="G31" i="16"/>
  <c r="G10" i="16"/>
  <c r="G54" i="16"/>
  <c r="G65" i="16"/>
  <c r="G60" i="16"/>
  <c r="D5" i="15"/>
  <c r="E5" i="15"/>
  <c r="F5" i="15"/>
  <c r="G5" i="15"/>
  <c r="H5" i="15"/>
  <c r="J5" i="15"/>
  <c r="D7" i="15"/>
  <c r="N7" i="15" s="1"/>
  <c r="E7" i="15"/>
  <c r="O7" i="15" s="1"/>
  <c r="F7" i="15"/>
  <c r="P7" i="15" s="1"/>
  <c r="G7" i="15"/>
  <c r="H7" i="15"/>
  <c r="J7" i="15"/>
  <c r="K7" i="15"/>
  <c r="D8" i="15"/>
  <c r="N8" i="15" s="1"/>
  <c r="E8" i="15"/>
  <c r="O8" i="15" s="1"/>
  <c r="F8" i="15"/>
  <c r="P8" i="15" s="1"/>
  <c r="G8" i="15"/>
  <c r="H8" i="15"/>
  <c r="J8" i="15"/>
  <c r="K8" i="15"/>
  <c r="C8" i="15"/>
  <c r="L8" i="15" s="1"/>
  <c r="C7" i="15"/>
  <c r="L7" i="15" s="1"/>
  <c r="C5" i="15"/>
  <c r="S8" i="15" l="1"/>
  <c r="E4" i="15"/>
  <c r="U8" i="15"/>
  <c r="Q7" i="15"/>
  <c r="J4" i="15"/>
  <c r="J76" i="15" s="1"/>
  <c r="K4" i="15"/>
  <c r="K76" i="15" s="1"/>
  <c r="E76" i="15"/>
  <c r="E77" i="15"/>
  <c r="E81" i="15" s="1"/>
  <c r="G4" i="15"/>
  <c r="Q8" i="15"/>
  <c r="H4" i="15"/>
  <c r="U7" i="15"/>
  <c r="F4" i="15"/>
  <c r="G46" i="16"/>
  <c r="G49" i="16"/>
  <c r="G43" i="16"/>
  <c r="S5" i="15"/>
  <c r="S7" i="15"/>
  <c r="D4" i="15"/>
  <c r="C4" i="15"/>
  <c r="P5" i="15"/>
  <c r="P4" i="15" s="1"/>
  <c r="G45" i="16"/>
  <c r="L5" i="15"/>
  <c r="L4" i="15" s="1"/>
  <c r="G42" i="16"/>
  <c r="O5" i="15"/>
  <c r="O4" i="15" s="1"/>
  <c r="G7" i="16"/>
  <c r="G8" i="16"/>
  <c r="G26" i="16"/>
  <c r="Q5" i="15"/>
  <c r="N5" i="15"/>
  <c r="D69" i="14"/>
  <c r="E69" i="14"/>
  <c r="F69" i="14"/>
  <c r="G69" i="14"/>
  <c r="H69" i="14"/>
  <c r="D70" i="14"/>
  <c r="E70" i="14"/>
  <c r="F70" i="14"/>
  <c r="I70" i="14" s="1"/>
  <c r="G70" i="14"/>
  <c r="H70" i="14"/>
  <c r="J70" i="14" s="1"/>
  <c r="D71" i="14"/>
  <c r="E71" i="14"/>
  <c r="F71" i="14"/>
  <c r="I71" i="14" s="1"/>
  <c r="G71" i="14"/>
  <c r="H71" i="14"/>
  <c r="J71" i="14" s="1"/>
  <c r="D72" i="14"/>
  <c r="E72" i="14"/>
  <c r="F72" i="14"/>
  <c r="I72" i="14" s="1"/>
  <c r="G72" i="14"/>
  <c r="H72" i="14"/>
  <c r="J72" i="14" s="1"/>
  <c r="D73" i="14"/>
  <c r="E73" i="14"/>
  <c r="F73" i="14"/>
  <c r="I73" i="14" s="1"/>
  <c r="G73" i="14"/>
  <c r="H73" i="14"/>
  <c r="J73" i="14" s="1"/>
  <c r="D74" i="14"/>
  <c r="E74" i="14"/>
  <c r="F74" i="14"/>
  <c r="I74" i="14" s="1"/>
  <c r="G74" i="14"/>
  <c r="H74" i="14"/>
  <c r="J74" i="14" s="1"/>
  <c r="D75" i="14"/>
  <c r="E75" i="14"/>
  <c r="F75" i="14"/>
  <c r="I75" i="14" s="1"/>
  <c r="G75" i="14"/>
  <c r="H75" i="14"/>
  <c r="J75" i="14" s="1"/>
  <c r="D76" i="14"/>
  <c r="E76" i="14"/>
  <c r="F76" i="14"/>
  <c r="G76" i="14"/>
  <c r="H76" i="14"/>
  <c r="J76" i="14" s="1"/>
  <c r="C72" i="14"/>
  <c r="C69" i="14"/>
  <c r="D67" i="14"/>
  <c r="D66" i="14" s="1"/>
  <c r="E67" i="14"/>
  <c r="E66" i="14" s="1"/>
  <c r="F67" i="14"/>
  <c r="F66" i="14" s="1"/>
  <c r="G67" i="14"/>
  <c r="G66" i="14" s="1"/>
  <c r="H67" i="14"/>
  <c r="H66" i="14" s="1"/>
  <c r="D64" i="14"/>
  <c r="E64" i="14"/>
  <c r="F64" i="14"/>
  <c r="G64" i="14"/>
  <c r="H64" i="14"/>
  <c r="J64" i="14" s="1"/>
  <c r="D65" i="14"/>
  <c r="E65" i="14"/>
  <c r="F65" i="14"/>
  <c r="G65" i="14"/>
  <c r="H65" i="14"/>
  <c r="J65" i="14" s="1"/>
  <c r="D62" i="14"/>
  <c r="D61" i="14" s="1"/>
  <c r="E62" i="14"/>
  <c r="E61" i="14" s="1"/>
  <c r="F62" i="14"/>
  <c r="F61" i="14" s="1"/>
  <c r="G62" i="14"/>
  <c r="G61" i="14" s="1"/>
  <c r="H62" i="14"/>
  <c r="H61" i="14" s="1"/>
  <c r="D59" i="14"/>
  <c r="E59" i="14"/>
  <c r="F59" i="14"/>
  <c r="G59" i="14"/>
  <c r="H59" i="14"/>
  <c r="D60" i="14"/>
  <c r="E60" i="14"/>
  <c r="F60" i="14"/>
  <c r="G60" i="14"/>
  <c r="H60" i="14"/>
  <c r="J60" i="14" s="1"/>
  <c r="D55" i="14"/>
  <c r="E55" i="14"/>
  <c r="F55" i="14"/>
  <c r="G55" i="14"/>
  <c r="G54" i="14" s="1"/>
  <c r="H55" i="14"/>
  <c r="D56" i="14"/>
  <c r="E56" i="14"/>
  <c r="F56" i="14"/>
  <c r="I56" i="14" s="1"/>
  <c r="G56" i="14"/>
  <c r="H56" i="14"/>
  <c r="J56" i="14" s="1"/>
  <c r="D57" i="14"/>
  <c r="E57" i="14"/>
  <c r="F57" i="14"/>
  <c r="G57" i="14"/>
  <c r="H57" i="14"/>
  <c r="J57" i="14" s="1"/>
  <c r="C55" i="14"/>
  <c r="D48" i="14"/>
  <c r="E48" i="14"/>
  <c r="F48" i="14"/>
  <c r="G48" i="14"/>
  <c r="G47" i="14" s="1"/>
  <c r="H48" i="14"/>
  <c r="D49" i="14"/>
  <c r="E49" i="14"/>
  <c r="F49" i="14"/>
  <c r="I49" i="14" s="1"/>
  <c r="G49" i="14"/>
  <c r="H49" i="14"/>
  <c r="J49" i="14" s="1"/>
  <c r="D51" i="14"/>
  <c r="E51" i="14"/>
  <c r="F51" i="14"/>
  <c r="G51" i="14"/>
  <c r="H51" i="14"/>
  <c r="D52" i="14"/>
  <c r="E52" i="14"/>
  <c r="F52" i="14"/>
  <c r="I52" i="14" s="1"/>
  <c r="G52" i="14"/>
  <c r="H52" i="14"/>
  <c r="J52" i="14" s="1"/>
  <c r="D53" i="14"/>
  <c r="E53" i="14"/>
  <c r="F53" i="14"/>
  <c r="I53" i="14" s="1"/>
  <c r="G53" i="14"/>
  <c r="H53" i="14"/>
  <c r="J53" i="14" s="1"/>
  <c r="C49" i="14"/>
  <c r="C48" i="14"/>
  <c r="D43" i="14"/>
  <c r="E43" i="14"/>
  <c r="F43" i="14"/>
  <c r="G43" i="14"/>
  <c r="H43" i="14"/>
  <c r="D44" i="14"/>
  <c r="E44" i="14"/>
  <c r="F44" i="14"/>
  <c r="G44" i="14"/>
  <c r="G42" i="14" s="1"/>
  <c r="H44" i="14"/>
  <c r="D7" i="14"/>
  <c r="E7" i="14"/>
  <c r="F7" i="14"/>
  <c r="I7" i="14" s="1"/>
  <c r="G7" i="14"/>
  <c r="H7" i="14"/>
  <c r="J7" i="14" s="1"/>
  <c r="D46" i="14"/>
  <c r="E46" i="14"/>
  <c r="F46" i="14"/>
  <c r="F45" i="14" s="1"/>
  <c r="G46" i="14"/>
  <c r="G45" i="14" s="1"/>
  <c r="H46" i="14"/>
  <c r="H45" i="14" s="1"/>
  <c r="C46" i="14"/>
  <c r="C45" i="14" s="1"/>
  <c r="C43" i="14"/>
  <c r="D32" i="14"/>
  <c r="E32" i="14"/>
  <c r="F32" i="14"/>
  <c r="F31" i="14" s="1"/>
  <c r="G32" i="14"/>
  <c r="H32" i="14"/>
  <c r="D33" i="14"/>
  <c r="E33" i="14"/>
  <c r="F33" i="14"/>
  <c r="I33" i="14" s="1"/>
  <c r="G33" i="14"/>
  <c r="H33" i="14"/>
  <c r="J33" i="14" s="1"/>
  <c r="D34" i="14"/>
  <c r="E34" i="14"/>
  <c r="F34" i="14"/>
  <c r="I34" i="14" s="1"/>
  <c r="G34" i="14"/>
  <c r="H34" i="14"/>
  <c r="J34" i="14" s="1"/>
  <c r="D35" i="14"/>
  <c r="E35" i="14"/>
  <c r="F35" i="14"/>
  <c r="I35" i="14" s="1"/>
  <c r="G35" i="14"/>
  <c r="H35" i="14"/>
  <c r="J35" i="14" s="1"/>
  <c r="D37" i="14"/>
  <c r="E37" i="14"/>
  <c r="F37" i="14"/>
  <c r="G37" i="14"/>
  <c r="H37" i="14"/>
  <c r="D38" i="14"/>
  <c r="E38" i="14"/>
  <c r="F38" i="14"/>
  <c r="I38" i="14" s="1"/>
  <c r="G38" i="14"/>
  <c r="H38" i="14"/>
  <c r="J38" i="14" s="1"/>
  <c r="D39" i="14"/>
  <c r="E39" i="14"/>
  <c r="F39" i="14"/>
  <c r="I39" i="14" s="1"/>
  <c r="G39" i="14"/>
  <c r="H39" i="14"/>
  <c r="J39" i="14" s="1"/>
  <c r="D40" i="14"/>
  <c r="E40" i="14"/>
  <c r="F40" i="14"/>
  <c r="I40" i="14" s="1"/>
  <c r="G40" i="14"/>
  <c r="H40" i="14"/>
  <c r="J40" i="14" s="1"/>
  <c r="D41" i="14"/>
  <c r="E41" i="14"/>
  <c r="F41" i="14"/>
  <c r="I41" i="14" s="1"/>
  <c r="G41" i="14"/>
  <c r="H41" i="14"/>
  <c r="J41" i="14" s="1"/>
  <c r="C41" i="14"/>
  <c r="C37" i="14"/>
  <c r="C70" i="14"/>
  <c r="D28" i="14"/>
  <c r="E28" i="14"/>
  <c r="F28" i="14"/>
  <c r="F27" i="14" s="1"/>
  <c r="G28" i="14"/>
  <c r="H28" i="14"/>
  <c r="D29" i="14"/>
  <c r="E29" i="14"/>
  <c r="F29" i="14"/>
  <c r="I29" i="14" s="1"/>
  <c r="G29" i="14"/>
  <c r="H29" i="14"/>
  <c r="J29" i="14" s="1"/>
  <c r="D30" i="14"/>
  <c r="E30" i="14"/>
  <c r="F30" i="14"/>
  <c r="I30" i="14" s="1"/>
  <c r="G30" i="14"/>
  <c r="H30" i="14"/>
  <c r="J30" i="14" s="1"/>
  <c r="D22" i="14"/>
  <c r="E22" i="14"/>
  <c r="F22" i="14"/>
  <c r="G22" i="14"/>
  <c r="H22" i="14"/>
  <c r="D23" i="14"/>
  <c r="E23" i="14"/>
  <c r="F23" i="14"/>
  <c r="I23" i="14" s="1"/>
  <c r="G23" i="14"/>
  <c r="H23" i="14"/>
  <c r="J23" i="14" s="1"/>
  <c r="D24" i="14"/>
  <c r="E24" i="14"/>
  <c r="F24" i="14"/>
  <c r="I24" i="14" s="1"/>
  <c r="G24" i="14"/>
  <c r="H24" i="14"/>
  <c r="J24" i="14" s="1"/>
  <c r="D25" i="14"/>
  <c r="E25" i="14"/>
  <c r="F25" i="14"/>
  <c r="I25" i="14" s="1"/>
  <c r="G25" i="14"/>
  <c r="H25" i="14"/>
  <c r="J25" i="14" s="1"/>
  <c r="D26" i="14"/>
  <c r="E26" i="14"/>
  <c r="F26" i="14"/>
  <c r="I26" i="14" s="1"/>
  <c r="G26" i="14"/>
  <c r="H26" i="14"/>
  <c r="J26" i="14" s="1"/>
  <c r="D16" i="14"/>
  <c r="E16" i="14"/>
  <c r="F16" i="14"/>
  <c r="G16" i="14"/>
  <c r="H16" i="14"/>
  <c r="D17" i="14"/>
  <c r="E17" i="14"/>
  <c r="F17" i="14"/>
  <c r="I17" i="14" s="1"/>
  <c r="G17" i="14"/>
  <c r="H17" i="14"/>
  <c r="J17" i="14" s="1"/>
  <c r="D18" i="14"/>
  <c r="E18" i="14"/>
  <c r="F18" i="14"/>
  <c r="I18" i="14" s="1"/>
  <c r="G18" i="14"/>
  <c r="H18" i="14"/>
  <c r="J18" i="14" s="1"/>
  <c r="D19" i="14"/>
  <c r="E19" i="14"/>
  <c r="F19" i="14"/>
  <c r="G19" i="14"/>
  <c r="H19" i="14"/>
  <c r="J19" i="14" s="1"/>
  <c r="D20" i="14"/>
  <c r="E20" i="14"/>
  <c r="F20" i="14"/>
  <c r="I20" i="14" s="1"/>
  <c r="G20" i="14"/>
  <c r="H20" i="14"/>
  <c r="J20" i="14" s="1"/>
  <c r="D11" i="14"/>
  <c r="E11" i="14"/>
  <c r="F11" i="14"/>
  <c r="G11" i="14"/>
  <c r="H11" i="14"/>
  <c r="D12" i="14"/>
  <c r="E12" i="14"/>
  <c r="F12" i="14"/>
  <c r="I12" i="14" s="1"/>
  <c r="G12" i="14"/>
  <c r="H12" i="14"/>
  <c r="J12" i="14" s="1"/>
  <c r="D13" i="14"/>
  <c r="E13" i="14"/>
  <c r="F13" i="14"/>
  <c r="I13" i="14" s="1"/>
  <c r="G13" i="14"/>
  <c r="J13" i="14"/>
  <c r="D14" i="14"/>
  <c r="E14" i="14"/>
  <c r="F14" i="14"/>
  <c r="I14" i="14" s="1"/>
  <c r="G14" i="14"/>
  <c r="H14" i="14"/>
  <c r="J14" i="14" s="1"/>
  <c r="D6" i="14"/>
  <c r="E6" i="14"/>
  <c r="F6" i="14"/>
  <c r="G6" i="14"/>
  <c r="H6" i="14"/>
  <c r="D8" i="14"/>
  <c r="E8" i="14"/>
  <c r="F8" i="14"/>
  <c r="I8" i="14" s="1"/>
  <c r="G8" i="14"/>
  <c r="H8" i="14"/>
  <c r="J8" i="14" s="1"/>
  <c r="D9" i="14"/>
  <c r="E9" i="14"/>
  <c r="F9" i="14"/>
  <c r="I9" i="14" s="1"/>
  <c r="G9" i="14"/>
  <c r="H9" i="14"/>
  <c r="J9" i="14" s="1"/>
  <c r="I69" i="13"/>
  <c r="J69" i="13"/>
  <c r="I70" i="13"/>
  <c r="L70" i="13" s="1"/>
  <c r="J70" i="13"/>
  <c r="M70" i="13" s="1"/>
  <c r="I71" i="13"/>
  <c r="L71" i="13" s="1"/>
  <c r="J71" i="13"/>
  <c r="M71" i="13" s="1"/>
  <c r="I72" i="13"/>
  <c r="L72" i="13" s="1"/>
  <c r="J72" i="13"/>
  <c r="M72" i="13" s="1"/>
  <c r="I73" i="13"/>
  <c r="L73" i="13" s="1"/>
  <c r="J73" i="13"/>
  <c r="M73" i="13" s="1"/>
  <c r="I74" i="13"/>
  <c r="L74" i="13" s="1"/>
  <c r="J74" i="13"/>
  <c r="M74" i="13" s="1"/>
  <c r="I75" i="13"/>
  <c r="L75" i="13" s="1"/>
  <c r="J75" i="13"/>
  <c r="M75" i="13" s="1"/>
  <c r="I76" i="13"/>
  <c r="L76" i="13" s="1"/>
  <c r="J76" i="13"/>
  <c r="M76" i="13" s="1"/>
  <c r="I67" i="13"/>
  <c r="I66" i="13" s="1"/>
  <c r="J67" i="13"/>
  <c r="J66" i="13" s="1"/>
  <c r="I64" i="13"/>
  <c r="J64" i="13"/>
  <c r="I65" i="13"/>
  <c r="L65" i="13" s="1"/>
  <c r="J65" i="13"/>
  <c r="M65" i="13" s="1"/>
  <c r="I62" i="13"/>
  <c r="I61" i="13" s="1"/>
  <c r="J62" i="13"/>
  <c r="J61" i="13" s="1"/>
  <c r="I59" i="13"/>
  <c r="J59" i="13"/>
  <c r="I60" i="13"/>
  <c r="L60" i="13" s="1"/>
  <c r="J60" i="13"/>
  <c r="M60" i="13" s="1"/>
  <c r="I55" i="13"/>
  <c r="J55" i="13"/>
  <c r="I56" i="13"/>
  <c r="L56" i="13" s="1"/>
  <c r="J56" i="13"/>
  <c r="M56" i="13" s="1"/>
  <c r="I57" i="13"/>
  <c r="L57" i="13" s="1"/>
  <c r="J57" i="13"/>
  <c r="M57" i="13" s="1"/>
  <c r="I48" i="13"/>
  <c r="J48" i="13"/>
  <c r="I49" i="13"/>
  <c r="L49" i="13" s="1"/>
  <c r="J49" i="13"/>
  <c r="M49" i="13" s="1"/>
  <c r="I51" i="13"/>
  <c r="J51" i="13"/>
  <c r="I52" i="13"/>
  <c r="L52" i="13" s="1"/>
  <c r="J52" i="13"/>
  <c r="M52" i="13" s="1"/>
  <c r="I53" i="13"/>
  <c r="L53" i="13" s="1"/>
  <c r="J53" i="13"/>
  <c r="M53" i="13" s="1"/>
  <c r="I43" i="13"/>
  <c r="J43" i="13"/>
  <c r="I44" i="13"/>
  <c r="J44" i="13"/>
  <c r="I7" i="13"/>
  <c r="L7" i="13" s="1"/>
  <c r="J7" i="13"/>
  <c r="M7" i="13" s="1"/>
  <c r="I46" i="13"/>
  <c r="I45" i="13" s="1"/>
  <c r="J46" i="13"/>
  <c r="J45" i="13" s="1"/>
  <c r="I37" i="13"/>
  <c r="J37" i="13"/>
  <c r="I38" i="13"/>
  <c r="L38" i="13" s="1"/>
  <c r="J38" i="13"/>
  <c r="M38" i="13" s="1"/>
  <c r="I39" i="13"/>
  <c r="L39" i="13" s="1"/>
  <c r="J39" i="13"/>
  <c r="M39" i="13" s="1"/>
  <c r="I40" i="13"/>
  <c r="L40" i="13" s="1"/>
  <c r="J40" i="13"/>
  <c r="M40" i="13" s="1"/>
  <c r="I41" i="13"/>
  <c r="L41" i="13" s="1"/>
  <c r="J41" i="13"/>
  <c r="M41" i="13" s="1"/>
  <c r="I32" i="13"/>
  <c r="J32" i="13"/>
  <c r="I33" i="13"/>
  <c r="L33" i="13" s="1"/>
  <c r="J33" i="13"/>
  <c r="M33" i="13" s="1"/>
  <c r="I34" i="13"/>
  <c r="L34" i="13" s="1"/>
  <c r="J34" i="13"/>
  <c r="M34" i="13" s="1"/>
  <c r="I35" i="13"/>
  <c r="L35" i="13" s="1"/>
  <c r="J35" i="13"/>
  <c r="M35" i="13" s="1"/>
  <c r="H28" i="13"/>
  <c r="I28" i="13"/>
  <c r="J28" i="13"/>
  <c r="H29" i="13"/>
  <c r="I29" i="13"/>
  <c r="L29" i="13" s="1"/>
  <c r="J29" i="13"/>
  <c r="M29" i="13" s="1"/>
  <c r="H30" i="13"/>
  <c r="I30" i="13"/>
  <c r="L30" i="13" s="1"/>
  <c r="J30" i="13"/>
  <c r="M30" i="13" s="1"/>
  <c r="H22" i="13"/>
  <c r="I22" i="13"/>
  <c r="J22" i="13"/>
  <c r="H23" i="13"/>
  <c r="I23" i="13"/>
  <c r="L23" i="13" s="1"/>
  <c r="J23" i="13"/>
  <c r="M23" i="13" s="1"/>
  <c r="H24" i="13"/>
  <c r="I24" i="13"/>
  <c r="L24" i="13" s="1"/>
  <c r="J24" i="13"/>
  <c r="M24" i="13" s="1"/>
  <c r="H25" i="13"/>
  <c r="I25" i="13"/>
  <c r="L25" i="13" s="1"/>
  <c r="J25" i="13"/>
  <c r="H26" i="13"/>
  <c r="I26" i="13"/>
  <c r="L26" i="13" s="1"/>
  <c r="J26" i="13"/>
  <c r="M26" i="13" s="1"/>
  <c r="H16" i="13"/>
  <c r="I16" i="13"/>
  <c r="J16" i="13"/>
  <c r="H17" i="13"/>
  <c r="I17" i="13"/>
  <c r="L17" i="13" s="1"/>
  <c r="J17" i="13"/>
  <c r="M17" i="13" s="1"/>
  <c r="H18" i="13"/>
  <c r="I18" i="13"/>
  <c r="L18" i="13" s="1"/>
  <c r="J18" i="13"/>
  <c r="M18" i="13" s="1"/>
  <c r="H19" i="13"/>
  <c r="I19" i="13"/>
  <c r="L19" i="13" s="1"/>
  <c r="J19" i="13"/>
  <c r="M19" i="13" s="1"/>
  <c r="H20" i="13"/>
  <c r="I20" i="13"/>
  <c r="L20" i="13" s="1"/>
  <c r="J20" i="13"/>
  <c r="M20" i="13" s="1"/>
  <c r="H11" i="13"/>
  <c r="I11" i="13"/>
  <c r="J11" i="13"/>
  <c r="H12" i="13"/>
  <c r="I12" i="13"/>
  <c r="L12" i="13" s="1"/>
  <c r="J12" i="13"/>
  <c r="M12" i="13" s="1"/>
  <c r="L13" i="13"/>
  <c r="J13" i="13"/>
  <c r="M13" i="13" s="1"/>
  <c r="H14" i="13"/>
  <c r="I14" i="13"/>
  <c r="L14" i="13" s="1"/>
  <c r="J14" i="13"/>
  <c r="M14" i="13" s="1"/>
  <c r="J6" i="13"/>
  <c r="J8" i="13"/>
  <c r="M8" i="13" s="1"/>
  <c r="J9" i="13"/>
  <c r="M9" i="13" s="1"/>
  <c r="D69" i="13"/>
  <c r="E69" i="13"/>
  <c r="F69" i="13"/>
  <c r="G69" i="13"/>
  <c r="H69" i="13"/>
  <c r="D70" i="13"/>
  <c r="E70" i="13"/>
  <c r="F70" i="13"/>
  <c r="G70" i="13"/>
  <c r="K70" i="13" s="1"/>
  <c r="H70" i="13"/>
  <c r="D71" i="13"/>
  <c r="E71" i="13"/>
  <c r="F71" i="13"/>
  <c r="G71" i="13"/>
  <c r="K71" i="13" s="1"/>
  <c r="H71" i="13"/>
  <c r="D72" i="13"/>
  <c r="E72" i="13"/>
  <c r="F72" i="13"/>
  <c r="G72" i="13"/>
  <c r="K72" i="13" s="1"/>
  <c r="H72" i="13"/>
  <c r="D73" i="13"/>
  <c r="E73" i="13"/>
  <c r="F73" i="13"/>
  <c r="G73" i="13"/>
  <c r="K73" i="13" s="1"/>
  <c r="H73" i="13"/>
  <c r="D74" i="13"/>
  <c r="E74" i="13"/>
  <c r="F74" i="13"/>
  <c r="G74" i="13"/>
  <c r="K74" i="13" s="1"/>
  <c r="H74" i="13"/>
  <c r="D75" i="13"/>
  <c r="E75" i="13"/>
  <c r="F75" i="13"/>
  <c r="G75" i="13"/>
  <c r="K75" i="13" s="1"/>
  <c r="H75" i="13"/>
  <c r="D76" i="13"/>
  <c r="E76" i="13"/>
  <c r="F76" i="13"/>
  <c r="G76" i="13"/>
  <c r="K76" i="13" s="1"/>
  <c r="H76" i="13"/>
  <c r="C72" i="13"/>
  <c r="C69" i="13"/>
  <c r="D67" i="13"/>
  <c r="D66" i="13" s="1"/>
  <c r="E67" i="13"/>
  <c r="E66" i="13" s="1"/>
  <c r="F67" i="13"/>
  <c r="F66" i="13" s="1"/>
  <c r="G67" i="13"/>
  <c r="H67" i="13"/>
  <c r="H66" i="13" s="1"/>
  <c r="D64" i="13"/>
  <c r="E64" i="13"/>
  <c r="F64" i="13"/>
  <c r="G64" i="13"/>
  <c r="H64" i="13"/>
  <c r="D65" i="13"/>
  <c r="E65" i="13"/>
  <c r="F65" i="13"/>
  <c r="G65" i="13"/>
  <c r="K65" i="13" s="1"/>
  <c r="H65" i="13"/>
  <c r="D62" i="13"/>
  <c r="D61" i="13" s="1"/>
  <c r="E62" i="13"/>
  <c r="E61" i="13" s="1"/>
  <c r="F62" i="13"/>
  <c r="F61" i="13" s="1"/>
  <c r="G62" i="13"/>
  <c r="H62" i="13"/>
  <c r="H61" i="13" s="1"/>
  <c r="D59" i="13"/>
  <c r="E59" i="13"/>
  <c r="E58" i="13" s="1"/>
  <c r="F59" i="13"/>
  <c r="G59" i="13"/>
  <c r="H59" i="13"/>
  <c r="D60" i="13"/>
  <c r="E60" i="13"/>
  <c r="G60" i="13"/>
  <c r="H60" i="13"/>
  <c r="D55" i="13"/>
  <c r="D54" i="13" s="1"/>
  <c r="E55" i="13"/>
  <c r="F55" i="13"/>
  <c r="G55" i="13"/>
  <c r="H55" i="13"/>
  <c r="D56" i="13"/>
  <c r="E56" i="13"/>
  <c r="F56" i="13"/>
  <c r="G56" i="13"/>
  <c r="K56" i="13" s="1"/>
  <c r="H56" i="13"/>
  <c r="D57" i="13"/>
  <c r="E57" i="13"/>
  <c r="F57" i="13"/>
  <c r="G57" i="13"/>
  <c r="K57" i="13" s="1"/>
  <c r="H57" i="13"/>
  <c r="C55" i="13"/>
  <c r="D48" i="13"/>
  <c r="D47" i="13" s="1"/>
  <c r="E48" i="13"/>
  <c r="F48" i="13"/>
  <c r="G48" i="13"/>
  <c r="H48" i="13"/>
  <c r="H47" i="13" s="1"/>
  <c r="D49" i="13"/>
  <c r="E49" i="13"/>
  <c r="F49" i="13"/>
  <c r="G49" i="13"/>
  <c r="K49" i="13" s="1"/>
  <c r="H49" i="13"/>
  <c r="D51" i="13"/>
  <c r="E51" i="13"/>
  <c r="F51" i="13"/>
  <c r="F50" i="13" s="1"/>
  <c r="G51" i="13"/>
  <c r="H51" i="13"/>
  <c r="D52" i="13"/>
  <c r="E52" i="13"/>
  <c r="F52" i="13"/>
  <c r="G52" i="13"/>
  <c r="K52" i="13" s="1"/>
  <c r="H52" i="13"/>
  <c r="D53" i="13"/>
  <c r="E53" i="13"/>
  <c r="F53" i="13"/>
  <c r="G53" i="13"/>
  <c r="K53" i="13" s="1"/>
  <c r="H53" i="13"/>
  <c r="C49" i="13"/>
  <c r="C48" i="13"/>
  <c r="D43" i="13"/>
  <c r="E43" i="13"/>
  <c r="G43" i="13"/>
  <c r="H43" i="13"/>
  <c r="D44" i="13"/>
  <c r="E44" i="13"/>
  <c r="F44" i="13"/>
  <c r="G44" i="13"/>
  <c r="H44" i="13"/>
  <c r="D7" i="13"/>
  <c r="E7" i="13"/>
  <c r="F7" i="13"/>
  <c r="G7" i="13"/>
  <c r="K7" i="13" s="1"/>
  <c r="H7" i="13"/>
  <c r="D46" i="13"/>
  <c r="D45" i="13" s="1"/>
  <c r="E46" i="13"/>
  <c r="E45" i="13" s="1"/>
  <c r="F46" i="13"/>
  <c r="F45" i="13" s="1"/>
  <c r="G46" i="13"/>
  <c r="G45" i="13" s="1"/>
  <c r="H46" i="13"/>
  <c r="H45" i="13" s="1"/>
  <c r="C46" i="13"/>
  <c r="C45" i="13" s="1"/>
  <c r="C43" i="13"/>
  <c r="D37" i="13"/>
  <c r="E37" i="13"/>
  <c r="F37" i="13"/>
  <c r="G37" i="13"/>
  <c r="H37" i="13"/>
  <c r="D38" i="13"/>
  <c r="E38" i="13"/>
  <c r="F38" i="13"/>
  <c r="G38" i="13"/>
  <c r="H38" i="13"/>
  <c r="D39" i="13"/>
  <c r="E39" i="13"/>
  <c r="F39" i="13"/>
  <c r="G39" i="13"/>
  <c r="K39" i="13" s="1"/>
  <c r="H39" i="13"/>
  <c r="D40" i="13"/>
  <c r="E40" i="13"/>
  <c r="F40" i="13"/>
  <c r="G40" i="13"/>
  <c r="K40" i="13" s="1"/>
  <c r="H40" i="13"/>
  <c r="D41" i="13"/>
  <c r="E41" i="13"/>
  <c r="F41" i="13"/>
  <c r="G41" i="13"/>
  <c r="K41" i="13" s="1"/>
  <c r="H41" i="13"/>
  <c r="C41" i="13"/>
  <c r="C37" i="13"/>
  <c r="D32" i="13"/>
  <c r="E32" i="13"/>
  <c r="F32" i="13"/>
  <c r="G32" i="13"/>
  <c r="H32" i="13"/>
  <c r="D33" i="13"/>
  <c r="E33" i="13"/>
  <c r="F33" i="13"/>
  <c r="G33" i="13"/>
  <c r="K33" i="13" s="1"/>
  <c r="H33" i="13"/>
  <c r="D34" i="13"/>
  <c r="E34" i="13"/>
  <c r="F34" i="13"/>
  <c r="G34" i="13"/>
  <c r="K34" i="13" s="1"/>
  <c r="H34" i="13"/>
  <c r="D35" i="13"/>
  <c r="E35" i="13"/>
  <c r="F35" i="13"/>
  <c r="G35" i="13"/>
  <c r="K35" i="13" s="1"/>
  <c r="H35" i="13"/>
  <c r="D28" i="13"/>
  <c r="E28" i="13"/>
  <c r="F28" i="13"/>
  <c r="G28" i="13"/>
  <c r="D29" i="13"/>
  <c r="E29" i="13"/>
  <c r="F29" i="13"/>
  <c r="G29" i="13"/>
  <c r="K29" i="13" s="1"/>
  <c r="D30" i="13"/>
  <c r="E30" i="13"/>
  <c r="F30" i="13"/>
  <c r="G30" i="13"/>
  <c r="K30" i="13" s="1"/>
  <c r="D22" i="13"/>
  <c r="E22" i="13"/>
  <c r="F22" i="13"/>
  <c r="G22" i="13"/>
  <c r="D23" i="13"/>
  <c r="E23" i="13"/>
  <c r="F23" i="13"/>
  <c r="G23" i="13"/>
  <c r="K23" i="13" s="1"/>
  <c r="D24" i="13"/>
  <c r="E24" i="13"/>
  <c r="F24" i="13"/>
  <c r="G24" i="13"/>
  <c r="K24" i="13" s="1"/>
  <c r="D25" i="13"/>
  <c r="E25" i="13"/>
  <c r="G25" i="13"/>
  <c r="K25" i="13" s="1"/>
  <c r="D26" i="13"/>
  <c r="E26" i="13"/>
  <c r="F26" i="13"/>
  <c r="G26" i="13"/>
  <c r="K26" i="13" s="1"/>
  <c r="D16" i="13"/>
  <c r="E16" i="13"/>
  <c r="F16" i="13"/>
  <c r="G16" i="13"/>
  <c r="D17" i="13"/>
  <c r="E17" i="13"/>
  <c r="F17" i="13"/>
  <c r="G17" i="13"/>
  <c r="K17" i="13" s="1"/>
  <c r="D18" i="13"/>
  <c r="E18" i="13"/>
  <c r="F18" i="13"/>
  <c r="G18" i="13"/>
  <c r="K18" i="13" s="1"/>
  <c r="D19" i="13"/>
  <c r="E19" i="13"/>
  <c r="G19" i="13"/>
  <c r="K19" i="13" s="1"/>
  <c r="D20" i="13"/>
  <c r="E20" i="13"/>
  <c r="F20" i="13"/>
  <c r="G20" i="13"/>
  <c r="K20" i="13" s="1"/>
  <c r="D11" i="13"/>
  <c r="E11" i="13"/>
  <c r="F11" i="13"/>
  <c r="G11" i="13"/>
  <c r="D12" i="13"/>
  <c r="E12" i="13"/>
  <c r="F12" i="13"/>
  <c r="G12" i="13"/>
  <c r="K12" i="13" s="1"/>
  <c r="D13" i="13"/>
  <c r="E13" i="13"/>
  <c r="F13" i="13"/>
  <c r="G13" i="13"/>
  <c r="K13" i="13" s="1"/>
  <c r="D14" i="13"/>
  <c r="E14" i="13"/>
  <c r="F14" i="13"/>
  <c r="G14" i="13"/>
  <c r="K14" i="13" s="1"/>
  <c r="D6" i="13"/>
  <c r="E6" i="13"/>
  <c r="F6" i="13"/>
  <c r="G6" i="13"/>
  <c r="H6" i="13"/>
  <c r="D8" i="13"/>
  <c r="E8" i="13"/>
  <c r="F8" i="13"/>
  <c r="G8" i="13"/>
  <c r="K8" i="13" s="1"/>
  <c r="H8" i="13"/>
  <c r="D9" i="13"/>
  <c r="E9" i="13"/>
  <c r="F9" i="13"/>
  <c r="G9" i="13"/>
  <c r="K9" i="13" s="1"/>
  <c r="H9" i="13"/>
  <c r="C47" i="13" l="1"/>
  <c r="E5" i="13"/>
  <c r="D15" i="13"/>
  <c r="D50" i="13"/>
  <c r="E68" i="13"/>
  <c r="E10" i="13"/>
  <c r="D5" i="13"/>
  <c r="D10" i="13"/>
  <c r="E36" i="13"/>
  <c r="E47" i="13"/>
  <c r="E54" i="13"/>
  <c r="E63" i="13"/>
  <c r="D68" i="13"/>
  <c r="E21" i="13"/>
  <c r="E27" i="13"/>
  <c r="E31" i="13"/>
  <c r="D36" i="13"/>
  <c r="E42" i="13"/>
  <c r="D63" i="13"/>
  <c r="I47" i="13"/>
  <c r="E15" i="13"/>
  <c r="D21" i="13"/>
  <c r="D27" i="13"/>
  <c r="H31" i="13"/>
  <c r="D31" i="13"/>
  <c r="D42" i="13"/>
  <c r="E50" i="13"/>
  <c r="D58" i="13"/>
  <c r="G63" i="13"/>
  <c r="J42" i="13"/>
  <c r="K77" i="15"/>
  <c r="F42" i="14"/>
  <c r="H54" i="13"/>
  <c r="H63" i="13"/>
  <c r="I63" i="13"/>
  <c r="G47" i="13"/>
  <c r="G54" i="13"/>
  <c r="J58" i="13"/>
  <c r="F5" i="13"/>
  <c r="F15" i="14"/>
  <c r="G21" i="14"/>
  <c r="F36" i="14"/>
  <c r="G68" i="14"/>
  <c r="H5" i="14"/>
  <c r="J11" i="14"/>
  <c r="J10" i="14" s="1"/>
  <c r="H10" i="14"/>
  <c r="F21" i="14"/>
  <c r="H50" i="14"/>
  <c r="F47" i="14"/>
  <c r="I55" i="14"/>
  <c r="F54" i="14"/>
  <c r="J59" i="14"/>
  <c r="J58" i="14" s="1"/>
  <c r="H58" i="14"/>
  <c r="F68" i="14"/>
  <c r="G5" i="14"/>
  <c r="G10" i="14"/>
  <c r="J16" i="14"/>
  <c r="J15" i="14" s="1"/>
  <c r="H15" i="14"/>
  <c r="J28" i="14"/>
  <c r="J27" i="14" s="1"/>
  <c r="H27" i="14"/>
  <c r="H36" i="14"/>
  <c r="H31" i="14"/>
  <c r="G50" i="14"/>
  <c r="G58" i="14"/>
  <c r="F5" i="14"/>
  <c r="F10" i="14"/>
  <c r="G15" i="14"/>
  <c r="H21" i="14"/>
  <c r="G27" i="14"/>
  <c r="G36" i="14"/>
  <c r="G31" i="14"/>
  <c r="H42" i="14"/>
  <c r="F50" i="14"/>
  <c r="H47" i="14"/>
  <c r="H54" i="14"/>
  <c r="F58" i="14"/>
  <c r="H68" i="14"/>
  <c r="H5" i="13"/>
  <c r="G5" i="13"/>
  <c r="K11" i="13"/>
  <c r="K10" i="13" s="1"/>
  <c r="G10" i="13"/>
  <c r="H36" i="13"/>
  <c r="K69" i="13"/>
  <c r="K68" i="13" s="1"/>
  <c r="G68" i="13"/>
  <c r="I10" i="13"/>
  <c r="H15" i="13"/>
  <c r="H27" i="13"/>
  <c r="L32" i="13"/>
  <c r="L31" i="13" s="1"/>
  <c r="I31" i="13"/>
  <c r="I50" i="13"/>
  <c r="F10" i="13"/>
  <c r="K37" i="13"/>
  <c r="G36" i="13"/>
  <c r="H58" i="13"/>
  <c r="F68" i="13"/>
  <c r="H10" i="13"/>
  <c r="M22" i="13"/>
  <c r="J21" i="13"/>
  <c r="M37" i="13"/>
  <c r="M36" i="13" s="1"/>
  <c r="J36" i="13"/>
  <c r="M55" i="13"/>
  <c r="M54" i="13" s="1"/>
  <c r="J54" i="13"/>
  <c r="M69" i="13"/>
  <c r="M68" i="13" s="1"/>
  <c r="J68" i="13"/>
  <c r="K22" i="13"/>
  <c r="K21" i="13" s="1"/>
  <c r="G21" i="13"/>
  <c r="G27" i="13"/>
  <c r="K32" i="13"/>
  <c r="K31" i="13" s="1"/>
  <c r="G31" i="13"/>
  <c r="F36" i="13"/>
  <c r="H42" i="13"/>
  <c r="H50" i="13"/>
  <c r="F47" i="13"/>
  <c r="F54" i="13"/>
  <c r="K59" i="13"/>
  <c r="G58" i="13"/>
  <c r="F63" i="13"/>
  <c r="K67" i="13"/>
  <c r="K66" i="13" s="1"/>
  <c r="G66" i="13"/>
  <c r="M6" i="13"/>
  <c r="M5" i="13" s="1"/>
  <c r="J5" i="13"/>
  <c r="M16" i="13"/>
  <c r="M15" i="13" s="1"/>
  <c r="J15" i="13"/>
  <c r="L22" i="13"/>
  <c r="L21" i="13" s="1"/>
  <c r="I21" i="13"/>
  <c r="M28" i="13"/>
  <c r="M27" i="13" s="1"/>
  <c r="J27" i="13"/>
  <c r="L37" i="13"/>
  <c r="L36" i="13" s="1"/>
  <c r="I36" i="13"/>
  <c r="I42" i="13"/>
  <c r="L55" i="13"/>
  <c r="L54" i="13" s="1"/>
  <c r="I54" i="13"/>
  <c r="I58" i="13"/>
  <c r="L69" i="13"/>
  <c r="L68" i="13" s="1"/>
  <c r="I68" i="13"/>
  <c r="K16" i="13"/>
  <c r="K15" i="13" s="1"/>
  <c r="G15" i="13"/>
  <c r="F27" i="13"/>
  <c r="F31" i="13"/>
  <c r="G42" i="13"/>
  <c r="G50" i="13"/>
  <c r="K62" i="13"/>
  <c r="K61" i="13" s="1"/>
  <c r="G61" i="13"/>
  <c r="H68" i="13"/>
  <c r="M11" i="13"/>
  <c r="M10" i="13" s="1"/>
  <c r="J10" i="13"/>
  <c r="L16" i="13"/>
  <c r="L15" i="13" s="1"/>
  <c r="I15" i="13"/>
  <c r="H21" i="13"/>
  <c r="L28" i="13"/>
  <c r="L27" i="13" s="1"/>
  <c r="I27" i="13"/>
  <c r="J31" i="13"/>
  <c r="J50" i="13"/>
  <c r="J47" i="13"/>
  <c r="J63" i="13"/>
  <c r="Q4" i="15"/>
  <c r="Q76" i="15" s="1"/>
  <c r="J77" i="15"/>
  <c r="S4" i="15"/>
  <c r="S77" i="15" s="1"/>
  <c r="U5" i="15"/>
  <c r="G76" i="15"/>
  <c r="G77" i="15"/>
  <c r="G81" i="15" s="1"/>
  <c r="Q77" i="15"/>
  <c r="O76" i="15"/>
  <c r="O77" i="15"/>
  <c r="F76" i="15"/>
  <c r="F77" i="15"/>
  <c r="F81" i="15" s="1"/>
  <c r="D76" i="15"/>
  <c r="D77" i="15"/>
  <c r="D81" i="15" s="1"/>
  <c r="H77" i="15"/>
  <c r="H81" i="15" s="1"/>
  <c r="H76" i="15"/>
  <c r="L77" i="15"/>
  <c r="L76" i="15"/>
  <c r="P76" i="15"/>
  <c r="P77" i="15"/>
  <c r="N4" i="15"/>
  <c r="G41" i="16"/>
  <c r="G44" i="16"/>
  <c r="C47" i="14"/>
  <c r="J51" i="14"/>
  <c r="J50" i="14" s="1"/>
  <c r="I51" i="14"/>
  <c r="I50" i="14" s="1"/>
  <c r="J46" i="14"/>
  <c r="J45" i="14" s="1"/>
  <c r="K48" i="13"/>
  <c r="K47" i="13" s="1"/>
  <c r="K51" i="13"/>
  <c r="K50" i="13" s="1"/>
  <c r="M51" i="13"/>
  <c r="M50" i="13" s="1"/>
  <c r="L51" i="13"/>
  <c r="L50" i="13" s="1"/>
  <c r="L48" i="13"/>
  <c r="L47" i="13" s="1"/>
  <c r="M46" i="13"/>
  <c r="M45" i="13" s="1"/>
  <c r="L46" i="13"/>
  <c r="L45" i="13" s="1"/>
  <c r="K26" i="14"/>
  <c r="K35" i="14"/>
  <c r="J44" i="14"/>
  <c r="I44" i="14"/>
  <c r="K44" i="13"/>
  <c r="M44" i="13"/>
  <c r="L44" i="13"/>
  <c r="J43" i="14"/>
  <c r="I43" i="14"/>
  <c r="K9" i="14"/>
  <c r="F8" i="16" s="1"/>
  <c r="K53" i="14"/>
  <c r="F52" i="16" s="1"/>
  <c r="M43" i="13"/>
  <c r="K43" i="13"/>
  <c r="K42" i="13" s="1"/>
  <c r="L43" i="13"/>
  <c r="G63" i="14"/>
  <c r="K81" i="15"/>
  <c r="K75" i="14"/>
  <c r="F74" i="16" s="1"/>
  <c r="K23" i="14"/>
  <c r="F63" i="14"/>
  <c r="N40" i="13"/>
  <c r="E39" i="16" s="1"/>
  <c r="N39" i="13"/>
  <c r="E38" i="16" s="1"/>
  <c r="N52" i="13"/>
  <c r="E51" i="16" s="1"/>
  <c r="N75" i="13"/>
  <c r="E74" i="16" s="1"/>
  <c r="N71" i="13"/>
  <c r="E70" i="16" s="1"/>
  <c r="K40" i="14"/>
  <c r="F39" i="16" s="1"/>
  <c r="E63" i="14"/>
  <c r="J32" i="14"/>
  <c r="J31" i="14" s="1"/>
  <c r="K7" i="14"/>
  <c r="F6" i="16" s="1"/>
  <c r="K12" i="14"/>
  <c r="K18" i="14"/>
  <c r="K30" i="14"/>
  <c r="K39" i="14"/>
  <c r="F38" i="16" s="1"/>
  <c r="K52" i="14"/>
  <c r="F51" i="16" s="1"/>
  <c r="D63" i="14"/>
  <c r="K72" i="14"/>
  <c r="F71" i="16" s="1"/>
  <c r="J37" i="14"/>
  <c r="J36" i="14" s="1"/>
  <c r="J63" i="14"/>
  <c r="K13" i="14"/>
  <c r="K17" i="14"/>
  <c r="K24" i="14"/>
  <c r="K29" i="14"/>
  <c r="K38" i="14"/>
  <c r="F37" i="16" s="1"/>
  <c r="K33" i="14"/>
  <c r="K71" i="14"/>
  <c r="F70" i="16" s="1"/>
  <c r="K14" i="14"/>
  <c r="K20" i="14"/>
  <c r="K49" i="14"/>
  <c r="F48" i="16" s="1"/>
  <c r="K56" i="14"/>
  <c r="F55" i="16" s="1"/>
  <c r="K74" i="14"/>
  <c r="F73" i="16" s="1"/>
  <c r="K70" i="14"/>
  <c r="F69" i="16" s="1"/>
  <c r="K41" i="14"/>
  <c r="F40" i="16" s="1"/>
  <c r="J69" i="14"/>
  <c r="J68" i="14" s="1"/>
  <c r="J62" i="14"/>
  <c r="I37" i="14"/>
  <c r="I36" i="14" s="1"/>
  <c r="I48" i="14"/>
  <c r="I47" i="14" s="1"/>
  <c r="J67" i="14"/>
  <c r="J55" i="14"/>
  <c r="J54" i="14" s="1"/>
  <c r="I69" i="14"/>
  <c r="H63" i="14"/>
  <c r="J48" i="14"/>
  <c r="J47" i="14" s="1"/>
  <c r="J22" i="14"/>
  <c r="J21" i="14" s="1"/>
  <c r="J6" i="14"/>
  <c r="J5" i="14" s="1"/>
  <c r="K34" i="14"/>
  <c r="N56" i="13"/>
  <c r="E55" i="16" s="1"/>
  <c r="N41" i="13"/>
  <c r="E40" i="16" s="1"/>
  <c r="N37" i="13"/>
  <c r="N7" i="13"/>
  <c r="E6" i="16" s="1"/>
  <c r="N49" i="13"/>
  <c r="E48" i="16" s="1"/>
  <c r="N73" i="13"/>
  <c r="E72" i="16" s="1"/>
  <c r="N69" i="13"/>
  <c r="N74" i="13"/>
  <c r="E73" i="16" s="1"/>
  <c r="N70" i="13"/>
  <c r="E69" i="16" s="1"/>
  <c r="N72" i="13"/>
  <c r="E71" i="16" s="1"/>
  <c r="K6" i="13"/>
  <c r="K5" i="13" s="1"/>
  <c r="M32" i="13"/>
  <c r="M31" i="13" s="1"/>
  <c r="K38" i="13"/>
  <c r="M48" i="13"/>
  <c r="M47" i="13" s="1"/>
  <c r="K28" i="13"/>
  <c r="K27" i="13" s="1"/>
  <c r="K55" i="13"/>
  <c r="K54" i="13" s="1"/>
  <c r="L11" i="13"/>
  <c r="L10" i="13" s="1"/>
  <c r="K64" i="13"/>
  <c r="K63" i="13" s="1"/>
  <c r="I19" i="14"/>
  <c r="I46" i="14"/>
  <c r="I45" i="14" s="1"/>
  <c r="K46" i="13"/>
  <c r="K45" i="13" s="1"/>
  <c r="K25" i="14"/>
  <c r="M25" i="13"/>
  <c r="I60" i="14"/>
  <c r="K60" i="13"/>
  <c r="K73" i="14"/>
  <c r="F72" i="16" s="1"/>
  <c r="K8" i="14"/>
  <c r="F7" i="16" s="1"/>
  <c r="D78" i="13" l="1"/>
  <c r="D77" i="13"/>
  <c r="N51" i="13"/>
  <c r="E77" i="13"/>
  <c r="E78" i="13"/>
  <c r="L42" i="13"/>
  <c r="M21" i="13"/>
  <c r="G78" i="14"/>
  <c r="G77" i="14"/>
  <c r="I42" i="14"/>
  <c r="F78" i="14"/>
  <c r="F77" i="14"/>
  <c r="J42" i="14"/>
  <c r="J78" i="14" s="1"/>
  <c r="H78" i="14"/>
  <c r="H77" i="14"/>
  <c r="E36" i="16"/>
  <c r="E68" i="16"/>
  <c r="J77" i="13"/>
  <c r="J78" i="13"/>
  <c r="K36" i="13"/>
  <c r="K77" i="13" s="1"/>
  <c r="G77" i="13"/>
  <c r="G78" i="13"/>
  <c r="M42" i="13"/>
  <c r="K58" i="13"/>
  <c r="H78" i="13"/>
  <c r="H77" i="13"/>
  <c r="S76" i="15"/>
  <c r="U4" i="15"/>
  <c r="N76" i="15"/>
  <c r="N77" i="15"/>
  <c r="F83" i="15"/>
  <c r="K51" i="14"/>
  <c r="K50" i="14" s="1"/>
  <c r="N48" i="13"/>
  <c r="N47" i="13" s="1"/>
  <c r="E50" i="16"/>
  <c r="K43" i="14"/>
  <c r="F42" i="16" s="1"/>
  <c r="K44" i="14"/>
  <c r="N44" i="13"/>
  <c r="G5" i="16"/>
  <c r="K69" i="14"/>
  <c r="N43" i="13"/>
  <c r="K48" i="14"/>
  <c r="K47" i="14" s="1"/>
  <c r="J61" i="14"/>
  <c r="K55" i="14"/>
  <c r="J66" i="14"/>
  <c r="K37" i="14"/>
  <c r="K36" i="14" s="1"/>
  <c r="N38" i="13"/>
  <c r="E37" i="16" s="1"/>
  <c r="N55" i="13"/>
  <c r="K19" i="14"/>
  <c r="K46" i="14"/>
  <c r="K45" i="14" s="1"/>
  <c r="N46" i="13"/>
  <c r="N45" i="13" s="1"/>
  <c r="K60" i="14"/>
  <c r="F59" i="16" s="1"/>
  <c r="N60" i="13"/>
  <c r="E59" i="16" s="1"/>
  <c r="N5" i="2"/>
  <c r="M5" i="2"/>
  <c r="N42" i="13" l="1"/>
  <c r="E35" i="16"/>
  <c r="F68" i="16"/>
  <c r="J77" i="14"/>
  <c r="F54" i="16"/>
  <c r="K42" i="14"/>
  <c r="K78" i="13"/>
  <c r="E54" i="16"/>
  <c r="M77" i="13"/>
  <c r="N36" i="13"/>
  <c r="U76" i="15"/>
  <c r="U77" i="15"/>
  <c r="G4" i="16"/>
  <c r="F50" i="16"/>
  <c r="F49" i="16" s="1"/>
  <c r="E47" i="16"/>
  <c r="E46" i="16" s="1"/>
  <c r="E45" i="16"/>
  <c r="E44" i="16" s="1"/>
  <c r="F43" i="16"/>
  <c r="F41" i="16" s="1"/>
  <c r="E43" i="16"/>
  <c r="E42" i="16"/>
  <c r="E41" i="16" s="1"/>
  <c r="F36" i="16"/>
  <c r="F45" i="16"/>
  <c r="F44" i="16" s="1"/>
  <c r="F47" i="16"/>
  <c r="F46" i="16" s="1"/>
  <c r="O36" i="20"/>
  <c r="K36" i="4"/>
  <c r="T36" i="9" s="1"/>
  <c r="J36" i="4"/>
  <c r="S36" i="9" s="1"/>
  <c r="F36" i="9"/>
  <c r="E36" i="9"/>
  <c r="G67" i="16" l="1"/>
  <c r="F35" i="16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3" i="20"/>
  <c r="O54" i="20"/>
  <c r="O55" i="20"/>
  <c r="O56" i="20"/>
  <c r="O57" i="20"/>
  <c r="O58" i="20"/>
  <c r="O59" i="20"/>
  <c r="O60" i="20"/>
  <c r="O61" i="20"/>
  <c r="O5" i="20"/>
  <c r="K13" i="4"/>
  <c r="T13" i="9" s="1"/>
  <c r="J13" i="4"/>
  <c r="S13" i="9" s="1"/>
  <c r="F13" i="9"/>
  <c r="E13" i="9"/>
  <c r="G77" i="16" l="1"/>
  <c r="G76" i="16"/>
  <c r="O62" i="20"/>
  <c r="X60" i="4"/>
  <c r="Y60" i="4"/>
  <c r="X61" i="4"/>
  <c r="Y61" i="4"/>
  <c r="J6" i="4"/>
  <c r="S6" i="9" s="1"/>
  <c r="K6" i="4"/>
  <c r="T6" i="9" s="1"/>
  <c r="J7" i="4"/>
  <c r="S7" i="9" s="1"/>
  <c r="K7" i="4"/>
  <c r="T7" i="9" s="1"/>
  <c r="J8" i="4"/>
  <c r="S8" i="9" s="1"/>
  <c r="K8" i="4"/>
  <c r="T8" i="9" s="1"/>
  <c r="J9" i="4"/>
  <c r="S9" i="9" s="1"/>
  <c r="K9" i="4"/>
  <c r="T9" i="9" s="1"/>
  <c r="J10" i="4"/>
  <c r="S10" i="9" s="1"/>
  <c r="K10" i="4"/>
  <c r="T10" i="9" s="1"/>
  <c r="J11" i="4"/>
  <c r="S11" i="9" s="1"/>
  <c r="K11" i="4"/>
  <c r="T11" i="9" s="1"/>
  <c r="J12" i="4"/>
  <c r="S12" i="9" s="1"/>
  <c r="K12" i="4"/>
  <c r="T12" i="9" s="1"/>
  <c r="J14" i="4"/>
  <c r="S14" i="9" s="1"/>
  <c r="K14" i="4"/>
  <c r="T14" i="9" s="1"/>
  <c r="J15" i="4"/>
  <c r="S15" i="9" s="1"/>
  <c r="K15" i="4"/>
  <c r="T15" i="9" s="1"/>
  <c r="J16" i="4"/>
  <c r="S16" i="9" s="1"/>
  <c r="K16" i="4"/>
  <c r="T16" i="9" s="1"/>
  <c r="J17" i="4"/>
  <c r="S17" i="9" s="1"/>
  <c r="K17" i="4"/>
  <c r="T17" i="9" s="1"/>
  <c r="J19" i="4"/>
  <c r="S19" i="9" s="1"/>
  <c r="K19" i="4"/>
  <c r="T19" i="9" s="1"/>
  <c r="J20" i="4"/>
  <c r="S20" i="9" s="1"/>
  <c r="K20" i="4"/>
  <c r="T20" i="9" s="1"/>
  <c r="J21" i="4"/>
  <c r="S21" i="9" s="1"/>
  <c r="K21" i="4"/>
  <c r="T21" i="9" s="1"/>
  <c r="J22" i="4"/>
  <c r="S22" i="9" s="1"/>
  <c r="K22" i="4"/>
  <c r="T22" i="9" s="1"/>
  <c r="J23" i="4"/>
  <c r="S23" i="9" s="1"/>
  <c r="K23" i="4"/>
  <c r="T23" i="9" s="1"/>
  <c r="J24" i="4"/>
  <c r="S24" i="9" s="1"/>
  <c r="K24" i="4"/>
  <c r="T24" i="9" s="1"/>
  <c r="J25" i="4"/>
  <c r="S25" i="9" s="1"/>
  <c r="K25" i="4"/>
  <c r="T25" i="9" s="1"/>
  <c r="J26" i="4"/>
  <c r="S26" i="9" s="1"/>
  <c r="K26" i="4"/>
  <c r="T26" i="9" s="1"/>
  <c r="J27" i="4"/>
  <c r="S27" i="9" s="1"/>
  <c r="K27" i="4"/>
  <c r="T27" i="9" s="1"/>
  <c r="J28" i="4"/>
  <c r="S28" i="9" s="1"/>
  <c r="K28" i="4"/>
  <c r="T28" i="9" s="1"/>
  <c r="J29" i="4"/>
  <c r="S29" i="9" s="1"/>
  <c r="K29" i="4"/>
  <c r="T29" i="9" s="1"/>
  <c r="J30" i="4"/>
  <c r="S30" i="9" s="1"/>
  <c r="K30" i="4"/>
  <c r="T30" i="9" s="1"/>
  <c r="J31" i="4"/>
  <c r="S31" i="9" s="1"/>
  <c r="K31" i="4"/>
  <c r="T31" i="9" s="1"/>
  <c r="J32" i="4"/>
  <c r="S32" i="9" s="1"/>
  <c r="K32" i="4"/>
  <c r="T32" i="9" s="1"/>
  <c r="J33" i="4"/>
  <c r="S33" i="9" s="1"/>
  <c r="K33" i="4"/>
  <c r="T33" i="9" s="1"/>
  <c r="J34" i="4"/>
  <c r="S34" i="9" s="1"/>
  <c r="K34" i="4"/>
  <c r="T34" i="9" s="1"/>
  <c r="J35" i="4"/>
  <c r="S35" i="9" s="1"/>
  <c r="K35" i="4"/>
  <c r="T35" i="9" s="1"/>
  <c r="J37" i="4"/>
  <c r="S37" i="9" s="1"/>
  <c r="K37" i="4"/>
  <c r="T37" i="9" s="1"/>
  <c r="J38" i="4"/>
  <c r="S38" i="9" s="1"/>
  <c r="K38" i="4"/>
  <c r="T38" i="9" s="1"/>
  <c r="J40" i="4"/>
  <c r="S40" i="9" s="1"/>
  <c r="K40" i="4"/>
  <c r="T40" i="9" s="1"/>
  <c r="J41" i="4"/>
  <c r="S41" i="9" s="1"/>
  <c r="K41" i="4"/>
  <c r="T41" i="9" s="1"/>
  <c r="J42" i="4"/>
  <c r="S42" i="9" s="1"/>
  <c r="K42" i="4"/>
  <c r="T42" i="9" s="1"/>
  <c r="J43" i="4"/>
  <c r="S43" i="9" s="1"/>
  <c r="K43" i="4"/>
  <c r="T43" i="9" s="1"/>
  <c r="J44" i="4"/>
  <c r="S44" i="9" s="1"/>
  <c r="K44" i="4"/>
  <c r="T44" i="9" s="1"/>
  <c r="J45" i="4"/>
  <c r="S45" i="9" s="1"/>
  <c r="K45" i="4"/>
  <c r="T45" i="9" s="1"/>
  <c r="J46" i="4"/>
  <c r="S46" i="9" s="1"/>
  <c r="K46" i="4"/>
  <c r="T46" i="9" s="1"/>
  <c r="J47" i="4"/>
  <c r="S47" i="9" s="1"/>
  <c r="K47" i="4"/>
  <c r="T47" i="9" s="1"/>
  <c r="J48" i="4"/>
  <c r="S48" i="9" s="1"/>
  <c r="K48" i="4"/>
  <c r="T48" i="9" s="1"/>
  <c r="J49" i="4"/>
  <c r="S49" i="9" s="1"/>
  <c r="K49" i="4"/>
  <c r="T49" i="9" s="1"/>
  <c r="J50" i="4"/>
  <c r="S50" i="9" s="1"/>
  <c r="K50" i="4"/>
  <c r="T50" i="9" s="1"/>
  <c r="J51" i="4"/>
  <c r="S51" i="9" s="1"/>
  <c r="K51" i="4"/>
  <c r="T51" i="9" s="1"/>
  <c r="J53" i="4"/>
  <c r="S53" i="9" s="1"/>
  <c r="K53" i="4"/>
  <c r="T53" i="9" s="1"/>
  <c r="J54" i="4"/>
  <c r="S54" i="9" s="1"/>
  <c r="K54" i="4"/>
  <c r="T54" i="9" s="1"/>
  <c r="J55" i="4"/>
  <c r="S55" i="9" s="1"/>
  <c r="K55" i="4"/>
  <c r="T55" i="9" s="1"/>
  <c r="J56" i="4"/>
  <c r="S56" i="9" s="1"/>
  <c r="K56" i="4"/>
  <c r="T56" i="9" s="1"/>
  <c r="J57" i="4"/>
  <c r="S57" i="9" s="1"/>
  <c r="K57" i="4"/>
  <c r="T57" i="9" s="1"/>
  <c r="J58" i="4"/>
  <c r="S58" i="9" s="1"/>
  <c r="K58" i="4"/>
  <c r="T58" i="9" s="1"/>
  <c r="J59" i="4"/>
  <c r="S59" i="9" s="1"/>
  <c r="K59" i="4"/>
  <c r="T59" i="9" s="1"/>
  <c r="J60" i="4"/>
  <c r="K60" i="4"/>
  <c r="J61" i="4"/>
  <c r="K61" i="4"/>
  <c r="F60" i="13"/>
  <c r="F58" i="13" s="1"/>
  <c r="F25" i="13"/>
  <c r="F21" i="13" s="1"/>
  <c r="F19" i="13"/>
  <c r="F15" i="13" s="1"/>
  <c r="K60" i="3"/>
  <c r="L60" i="3"/>
  <c r="K61" i="3"/>
  <c r="L61" i="3"/>
  <c r="Q6" i="9"/>
  <c r="R6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Q38" i="9"/>
  <c r="R38" i="9"/>
  <c r="Q39" i="9"/>
  <c r="R39" i="9"/>
  <c r="Q40" i="9"/>
  <c r="R40" i="9"/>
  <c r="Q41" i="9"/>
  <c r="R41" i="9"/>
  <c r="Q42" i="9"/>
  <c r="R42" i="9"/>
  <c r="Q43" i="9"/>
  <c r="R43" i="9"/>
  <c r="Q44" i="9"/>
  <c r="R44" i="9"/>
  <c r="Q45" i="9"/>
  <c r="R45" i="9"/>
  <c r="Q46" i="9"/>
  <c r="R46" i="9"/>
  <c r="Q47" i="9"/>
  <c r="R47" i="9"/>
  <c r="Q48" i="9"/>
  <c r="R48" i="9"/>
  <c r="Q49" i="9"/>
  <c r="R49" i="9"/>
  <c r="Q50" i="9"/>
  <c r="R50" i="9"/>
  <c r="Q51" i="9"/>
  <c r="R51" i="9"/>
  <c r="Q52" i="9"/>
  <c r="R52" i="9"/>
  <c r="Q53" i="9"/>
  <c r="R53" i="9"/>
  <c r="Q54" i="9"/>
  <c r="R54" i="9"/>
  <c r="Q55" i="9"/>
  <c r="R55" i="9"/>
  <c r="Q56" i="9"/>
  <c r="R56" i="9"/>
  <c r="Q57" i="9"/>
  <c r="R57" i="9"/>
  <c r="Q58" i="9"/>
  <c r="R58" i="9"/>
  <c r="Q59" i="9"/>
  <c r="R59" i="9"/>
  <c r="AG60" i="2"/>
  <c r="AH60" i="2"/>
  <c r="AG61" i="2"/>
  <c r="AH61" i="2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F51" i="9"/>
  <c r="E53" i="9"/>
  <c r="F53" i="9"/>
  <c r="E54" i="9"/>
  <c r="F54" i="9"/>
  <c r="E55" i="9"/>
  <c r="F55" i="9"/>
  <c r="E56" i="9"/>
  <c r="F56" i="9"/>
  <c r="E57" i="9"/>
  <c r="F57" i="9"/>
  <c r="E58" i="9"/>
  <c r="F58" i="9"/>
  <c r="E59" i="9"/>
  <c r="F59" i="9"/>
  <c r="S5" i="1"/>
  <c r="R5" i="1"/>
  <c r="C62" i="20"/>
  <c r="D62" i="4"/>
  <c r="E62" i="4"/>
  <c r="G62" i="4"/>
  <c r="H62" i="4"/>
  <c r="I62" i="4"/>
  <c r="L62" i="4"/>
  <c r="M62" i="4"/>
  <c r="N62" i="4"/>
  <c r="O62" i="4"/>
  <c r="P62" i="4"/>
  <c r="Q62" i="4"/>
  <c r="R62" i="4"/>
  <c r="S62" i="4"/>
  <c r="T62" i="4"/>
  <c r="U62" i="4"/>
  <c r="V62" i="4"/>
  <c r="W62" i="4"/>
  <c r="D62" i="3"/>
  <c r="E62" i="3"/>
  <c r="G62" i="3"/>
  <c r="H62" i="3"/>
  <c r="I62" i="3"/>
  <c r="J62" i="3"/>
  <c r="K62" i="3"/>
  <c r="M62" i="3"/>
  <c r="N62" i="3"/>
  <c r="O62" i="3"/>
  <c r="P62" i="3"/>
  <c r="Q62" i="3"/>
  <c r="R62" i="3"/>
  <c r="D62" i="2"/>
  <c r="E62" i="2"/>
  <c r="F62" i="2"/>
  <c r="H62" i="2"/>
  <c r="I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D62" i="1"/>
  <c r="E62" i="1"/>
  <c r="G62" i="1"/>
  <c r="H62" i="1"/>
  <c r="I62" i="1"/>
  <c r="J62" i="1"/>
  <c r="K62" i="1"/>
  <c r="P62" i="1"/>
  <c r="Q62" i="1"/>
  <c r="T62" i="1"/>
  <c r="V62" i="1"/>
  <c r="X62" i="1"/>
  <c r="Y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Q62" i="1"/>
  <c r="AU62" i="1"/>
  <c r="AV62" i="1"/>
  <c r="AW62" i="1"/>
  <c r="AF14" i="9" l="1"/>
  <c r="AE14" i="9"/>
  <c r="F43" i="13"/>
  <c r="F42" i="13" s="1"/>
  <c r="F78" i="13" s="1"/>
  <c r="X62" i="4"/>
  <c r="AG62" i="2"/>
  <c r="L62" i="3"/>
  <c r="Y62" i="4"/>
  <c r="S62" i="1"/>
  <c r="AY62" i="1"/>
  <c r="AH62" i="2"/>
  <c r="F62" i="3"/>
  <c r="R62" i="1"/>
  <c r="F77" i="13" l="1"/>
  <c r="I6" i="13"/>
  <c r="I8" i="13"/>
  <c r="L8" i="13" s="1"/>
  <c r="I9" i="13"/>
  <c r="L9" i="13" s="1"/>
  <c r="M5" i="18"/>
  <c r="M6" i="18"/>
  <c r="M7" i="18"/>
  <c r="N7" i="18" s="1"/>
  <c r="M8" i="18"/>
  <c r="M9" i="18"/>
  <c r="N9" i="18" s="1"/>
  <c r="M10" i="18"/>
  <c r="N10" i="18" s="1"/>
  <c r="M11" i="18"/>
  <c r="N11" i="18" s="1"/>
  <c r="M12" i="18"/>
  <c r="N12" i="18" s="1"/>
  <c r="M13" i="18"/>
  <c r="N13" i="18" s="1"/>
  <c r="M14" i="18"/>
  <c r="N14" i="18" s="1"/>
  <c r="M15" i="18"/>
  <c r="N15" i="18" s="1"/>
  <c r="M16" i="18"/>
  <c r="N16" i="18" s="1"/>
  <c r="M17" i="18"/>
  <c r="M18" i="18"/>
  <c r="N18" i="18" s="1"/>
  <c r="M19" i="18"/>
  <c r="N19" i="18" s="1"/>
  <c r="M20" i="18"/>
  <c r="N20" i="18" s="1"/>
  <c r="M21" i="18"/>
  <c r="N21" i="18" s="1"/>
  <c r="M22" i="18"/>
  <c r="M23" i="18"/>
  <c r="M24" i="18"/>
  <c r="N24" i="18" s="1"/>
  <c r="M25" i="18"/>
  <c r="N25" i="18" s="1"/>
  <c r="M26" i="18"/>
  <c r="N26" i="18" s="1"/>
  <c r="M27" i="18"/>
  <c r="N27" i="18" s="1"/>
  <c r="M28" i="18"/>
  <c r="M29" i="18"/>
  <c r="N29" i="18" s="1"/>
  <c r="M30" i="18"/>
  <c r="N30" i="18" s="1"/>
  <c r="M31" i="18"/>
  <c r="N31" i="18" s="1"/>
  <c r="M32" i="18"/>
  <c r="N32" i="18" s="1"/>
  <c r="M33" i="18"/>
  <c r="N33" i="18" s="1"/>
  <c r="M34" i="18"/>
  <c r="M35" i="18"/>
  <c r="N35" i="18" s="1"/>
  <c r="M36" i="18"/>
  <c r="N36" i="18" s="1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43" i="18"/>
  <c r="M44" i="18"/>
  <c r="N44" i="18" s="1"/>
  <c r="M45" i="18"/>
  <c r="N45" i="18" s="1"/>
  <c r="M46" i="18"/>
  <c r="N46" i="18" s="1"/>
  <c r="M47" i="18"/>
  <c r="N47" i="18" s="1"/>
  <c r="M48" i="18"/>
  <c r="N48" i="18" s="1"/>
  <c r="M49" i="18"/>
  <c r="N49" i="18" s="1"/>
  <c r="M50" i="18"/>
  <c r="N50" i="18" s="1"/>
  <c r="M51" i="18"/>
  <c r="M52" i="18"/>
  <c r="N52" i="18" s="1"/>
  <c r="M53" i="18"/>
  <c r="M54" i="18"/>
  <c r="N54" i="18" s="1"/>
  <c r="M55" i="18"/>
  <c r="N55" i="18" s="1"/>
  <c r="M56" i="18"/>
  <c r="N56" i="18" s="1"/>
  <c r="M57" i="18"/>
  <c r="N57" i="18" s="1"/>
  <c r="M58" i="18"/>
  <c r="N58" i="18" s="1"/>
  <c r="M59" i="18"/>
  <c r="N59" i="18" s="1"/>
  <c r="M60" i="18"/>
  <c r="N60" i="18" s="1"/>
  <c r="M4" i="18"/>
  <c r="M43" i="12" s="1"/>
  <c r="F5" i="18"/>
  <c r="F37" i="12" s="1"/>
  <c r="G5" i="18"/>
  <c r="H5" i="18"/>
  <c r="H37" i="12" s="1"/>
  <c r="F6" i="18"/>
  <c r="F69" i="12" s="1"/>
  <c r="G6" i="18"/>
  <c r="H6" i="18"/>
  <c r="H69" i="12" s="1"/>
  <c r="F7" i="18"/>
  <c r="F60" i="12" s="1"/>
  <c r="G7" i="18"/>
  <c r="H7" i="18"/>
  <c r="H60" i="12" s="1"/>
  <c r="F8" i="18"/>
  <c r="F48" i="12" s="1"/>
  <c r="G8" i="18"/>
  <c r="H8" i="18"/>
  <c r="H48" i="12" s="1"/>
  <c r="F9" i="18"/>
  <c r="F6" i="12" s="1"/>
  <c r="G9" i="18"/>
  <c r="H9" i="18"/>
  <c r="H6" i="12" s="1"/>
  <c r="F10" i="18"/>
  <c r="F65" i="12" s="1"/>
  <c r="G10" i="18"/>
  <c r="H10" i="18"/>
  <c r="H65" i="12" s="1"/>
  <c r="F11" i="18"/>
  <c r="F32" i="12" s="1"/>
  <c r="G11" i="18"/>
  <c r="H11" i="18"/>
  <c r="H32" i="12" s="1"/>
  <c r="F12" i="18"/>
  <c r="F38" i="12" s="1"/>
  <c r="G12" i="18"/>
  <c r="G38" i="12" s="1"/>
  <c r="H12" i="18"/>
  <c r="H38" i="12" s="1"/>
  <c r="F13" i="18"/>
  <c r="F16" i="12" s="1"/>
  <c r="G13" i="18"/>
  <c r="H13" i="18"/>
  <c r="H16" i="12" s="1"/>
  <c r="F14" i="18"/>
  <c r="F44" i="12" s="1"/>
  <c r="G14" i="18"/>
  <c r="I14" i="18" s="1"/>
  <c r="H44" i="12"/>
  <c r="F15" i="18"/>
  <c r="F39" i="12" s="1"/>
  <c r="G15" i="18"/>
  <c r="H15" i="18"/>
  <c r="H39" i="12" s="1"/>
  <c r="F16" i="18"/>
  <c r="F11" i="12" s="1"/>
  <c r="G16" i="18"/>
  <c r="H16" i="18"/>
  <c r="H11" i="12" s="1"/>
  <c r="F17" i="18"/>
  <c r="F55" i="12" s="1"/>
  <c r="G17" i="18"/>
  <c r="H17" i="18"/>
  <c r="H55" i="12" s="1"/>
  <c r="F18" i="18"/>
  <c r="F70" i="12" s="1"/>
  <c r="G18" i="18"/>
  <c r="H18" i="18"/>
  <c r="H70" i="12" s="1"/>
  <c r="F19" i="18"/>
  <c r="F28" i="12" s="1"/>
  <c r="G19" i="18"/>
  <c r="H19" i="18"/>
  <c r="H28" i="12" s="1"/>
  <c r="F20" i="18"/>
  <c r="F12" i="12" s="1"/>
  <c r="G20" i="18"/>
  <c r="H20" i="18"/>
  <c r="H12" i="12" s="1"/>
  <c r="F21" i="18"/>
  <c r="F7" i="12" s="1"/>
  <c r="G21" i="18"/>
  <c r="H21" i="18"/>
  <c r="H7" i="12" s="1"/>
  <c r="F22" i="18"/>
  <c r="F49" i="12" s="1"/>
  <c r="G22" i="18"/>
  <c r="H22" i="18"/>
  <c r="H49" i="12" s="1"/>
  <c r="F23" i="18"/>
  <c r="F57" i="12" s="1"/>
  <c r="G23" i="18"/>
  <c r="H23" i="18"/>
  <c r="H57" i="12" s="1"/>
  <c r="F24" i="18"/>
  <c r="F17" i="12" s="1"/>
  <c r="G24" i="18"/>
  <c r="H24" i="18"/>
  <c r="H17" i="12" s="1"/>
  <c r="F25" i="18"/>
  <c r="F62" i="12" s="1"/>
  <c r="F61" i="12" s="1"/>
  <c r="G25" i="18"/>
  <c r="H25" i="18"/>
  <c r="H62" i="12" s="1"/>
  <c r="H61" i="12" s="1"/>
  <c r="F26" i="18"/>
  <c r="F40" i="12" s="1"/>
  <c r="G26" i="18"/>
  <c r="H26" i="18"/>
  <c r="H40" i="12" s="1"/>
  <c r="F27" i="18"/>
  <c r="F22" i="12" s="1"/>
  <c r="G27" i="18"/>
  <c r="H27" i="18"/>
  <c r="H22" i="12" s="1"/>
  <c r="F28" i="18"/>
  <c r="F8" i="12" s="1"/>
  <c r="G28" i="18"/>
  <c r="H28" i="18"/>
  <c r="H8" i="12" s="1"/>
  <c r="F29" i="18"/>
  <c r="F71" i="12" s="1"/>
  <c r="G29" i="18"/>
  <c r="H29" i="18"/>
  <c r="H71" i="12" s="1"/>
  <c r="F30" i="18"/>
  <c r="F67" i="12" s="1"/>
  <c r="F66" i="12" s="1"/>
  <c r="G30" i="18"/>
  <c r="H30" i="18"/>
  <c r="H67" i="12" s="1"/>
  <c r="H66" i="12" s="1"/>
  <c r="F31" i="18"/>
  <c r="F52" i="12" s="1"/>
  <c r="G31" i="18"/>
  <c r="H31" i="18"/>
  <c r="H52" i="12" s="1"/>
  <c r="F32" i="18"/>
  <c r="F33" i="12" s="1"/>
  <c r="G32" i="18"/>
  <c r="H32" i="18"/>
  <c r="H33" i="12" s="1"/>
  <c r="F33" i="18"/>
  <c r="F13" i="12" s="1"/>
  <c r="G33" i="18"/>
  <c r="H33" i="18"/>
  <c r="H13" i="12" s="1"/>
  <c r="F34" i="18"/>
  <c r="F72" i="12" s="1"/>
  <c r="G34" i="18"/>
  <c r="H34" i="18"/>
  <c r="H72" i="12" s="1"/>
  <c r="F35" i="18"/>
  <c r="F18" i="12" s="1"/>
  <c r="G35" i="18"/>
  <c r="H35" i="18"/>
  <c r="H18" i="12" s="1"/>
  <c r="F36" i="18"/>
  <c r="F34" i="12" s="1"/>
  <c r="G36" i="18"/>
  <c r="H36" i="18"/>
  <c r="H34" i="12" s="1"/>
  <c r="F37" i="18"/>
  <c r="F23" i="12" s="1"/>
  <c r="G37" i="18"/>
  <c r="H37" i="18"/>
  <c r="H23" i="12" s="1"/>
  <c r="F38" i="18"/>
  <c r="F73" i="12" s="1"/>
  <c r="G38" i="18"/>
  <c r="H38" i="18"/>
  <c r="H73" i="12" s="1"/>
  <c r="F39" i="18"/>
  <c r="F24" i="12" s="1"/>
  <c r="G39" i="18"/>
  <c r="H39" i="18"/>
  <c r="H24" i="12" s="1"/>
  <c r="F40" i="18"/>
  <c r="F25" i="12" s="1"/>
  <c r="G40" i="18"/>
  <c r="H40" i="18"/>
  <c r="H25" i="12" s="1"/>
  <c r="F41" i="18"/>
  <c r="F20" i="12" s="1"/>
  <c r="G41" i="18"/>
  <c r="H41" i="18"/>
  <c r="H20" i="12" s="1"/>
  <c r="F42" i="18"/>
  <c r="F14" i="12" s="1"/>
  <c r="G42" i="18"/>
  <c r="H42" i="18"/>
  <c r="H14" i="12" s="1"/>
  <c r="F43" i="18"/>
  <c r="F41" i="12" s="1"/>
  <c r="G43" i="18"/>
  <c r="H43" i="18"/>
  <c r="H41" i="12" s="1"/>
  <c r="F44" i="18"/>
  <c r="F74" i="12" s="1"/>
  <c r="G44" i="18"/>
  <c r="H44" i="18"/>
  <c r="H74" i="12" s="1"/>
  <c r="F45" i="18"/>
  <c r="F19" i="12" s="1"/>
  <c r="G45" i="18"/>
  <c r="H45" i="18"/>
  <c r="H19" i="12" s="1"/>
  <c r="F46" i="18"/>
  <c r="F53" i="12" s="1"/>
  <c r="G46" i="18"/>
  <c r="H46" i="18"/>
  <c r="H53" i="12" s="1"/>
  <c r="F47" i="18"/>
  <c r="F51" i="12" s="1"/>
  <c r="G47" i="18"/>
  <c r="H47" i="18"/>
  <c r="H51" i="12" s="1"/>
  <c r="H50" i="12" s="1"/>
  <c r="F48" i="18"/>
  <c r="F59" i="12" s="1"/>
  <c r="G48" i="18"/>
  <c r="H48" i="18"/>
  <c r="H59" i="12" s="1"/>
  <c r="H58" i="12" s="1"/>
  <c r="F49" i="18"/>
  <c r="F29" i="12" s="1"/>
  <c r="G49" i="18"/>
  <c r="H49" i="18"/>
  <c r="H29" i="12" s="1"/>
  <c r="F50" i="18"/>
  <c r="F75" i="12" s="1"/>
  <c r="G50" i="18"/>
  <c r="H50" i="18"/>
  <c r="H75" i="12" s="1"/>
  <c r="F51" i="18"/>
  <c r="F46" i="12" s="1"/>
  <c r="F45" i="12" s="1"/>
  <c r="G51" i="18"/>
  <c r="H51" i="18"/>
  <c r="H46" i="12" s="1"/>
  <c r="H45" i="12" s="1"/>
  <c r="F52" i="18"/>
  <c r="F26" i="12" s="1"/>
  <c r="G52" i="18"/>
  <c r="H52" i="18"/>
  <c r="H26" i="12" s="1"/>
  <c r="F53" i="18"/>
  <c r="F9" i="12" s="1"/>
  <c r="G53" i="18"/>
  <c r="H53" i="18"/>
  <c r="H9" i="12" s="1"/>
  <c r="F54" i="18"/>
  <c r="F64" i="12" s="1"/>
  <c r="F63" i="12" s="1"/>
  <c r="G54" i="18"/>
  <c r="H54" i="18"/>
  <c r="H64" i="12" s="1"/>
  <c r="H63" i="12" s="1"/>
  <c r="F55" i="18"/>
  <c r="F56" i="12" s="1"/>
  <c r="G55" i="18"/>
  <c r="H55" i="18"/>
  <c r="H56" i="12" s="1"/>
  <c r="F56" i="18"/>
  <c r="F30" i="12" s="1"/>
  <c r="G56" i="18"/>
  <c r="H56" i="18"/>
  <c r="H30" i="12" s="1"/>
  <c r="F57" i="18"/>
  <c r="F35" i="12" s="1"/>
  <c r="G57" i="18"/>
  <c r="H57" i="18"/>
  <c r="H35" i="12" s="1"/>
  <c r="F58" i="18"/>
  <c r="F76" i="12" s="1"/>
  <c r="G58" i="18"/>
  <c r="H58" i="18"/>
  <c r="H76" i="12" s="1"/>
  <c r="F59" i="18"/>
  <c r="G59" i="18"/>
  <c r="H59" i="18"/>
  <c r="F60" i="18"/>
  <c r="G60" i="18"/>
  <c r="H60" i="18"/>
  <c r="G4" i="18"/>
  <c r="H4" i="18"/>
  <c r="H43" i="12" s="1"/>
  <c r="H42" i="12" s="1"/>
  <c r="F4" i="18"/>
  <c r="F43" i="12" s="1"/>
  <c r="C5" i="18"/>
  <c r="C37" i="12" s="1"/>
  <c r="D5" i="18"/>
  <c r="D37" i="12" s="1"/>
  <c r="E5" i="18"/>
  <c r="E37" i="12" s="1"/>
  <c r="C6" i="18"/>
  <c r="C69" i="12" s="1"/>
  <c r="D6" i="18"/>
  <c r="D69" i="12" s="1"/>
  <c r="E6" i="18"/>
  <c r="E69" i="12" s="1"/>
  <c r="C7" i="18"/>
  <c r="D7" i="18"/>
  <c r="D60" i="12" s="1"/>
  <c r="E7" i="18"/>
  <c r="E60" i="12" s="1"/>
  <c r="C8" i="18"/>
  <c r="C48" i="12" s="1"/>
  <c r="D8" i="18"/>
  <c r="D48" i="12" s="1"/>
  <c r="E8" i="18"/>
  <c r="E48" i="12" s="1"/>
  <c r="C9" i="18"/>
  <c r="D9" i="18"/>
  <c r="D6" i="12" s="1"/>
  <c r="E9" i="18"/>
  <c r="E6" i="12" s="1"/>
  <c r="C10" i="18"/>
  <c r="D10" i="18"/>
  <c r="D65" i="12" s="1"/>
  <c r="E10" i="18"/>
  <c r="E65" i="12" s="1"/>
  <c r="C11" i="18"/>
  <c r="D11" i="18"/>
  <c r="D32" i="12" s="1"/>
  <c r="E11" i="18"/>
  <c r="E32" i="12" s="1"/>
  <c r="C12" i="18"/>
  <c r="D12" i="18"/>
  <c r="D38" i="12" s="1"/>
  <c r="E12" i="18"/>
  <c r="E38" i="12" s="1"/>
  <c r="C13" i="18"/>
  <c r="D13" i="18"/>
  <c r="D16" i="12" s="1"/>
  <c r="E13" i="18"/>
  <c r="E16" i="12" s="1"/>
  <c r="C14" i="18"/>
  <c r="D14" i="18"/>
  <c r="D44" i="12" s="1"/>
  <c r="E14" i="18"/>
  <c r="E44" i="12" s="1"/>
  <c r="C15" i="18"/>
  <c r="D15" i="18"/>
  <c r="D39" i="12" s="1"/>
  <c r="E15" i="18"/>
  <c r="E39" i="12" s="1"/>
  <c r="C16" i="18"/>
  <c r="D16" i="18"/>
  <c r="D11" i="12" s="1"/>
  <c r="E16" i="18"/>
  <c r="E11" i="12" s="1"/>
  <c r="C17" i="18"/>
  <c r="C55" i="12" s="1"/>
  <c r="D17" i="18"/>
  <c r="D55" i="12" s="1"/>
  <c r="E17" i="18"/>
  <c r="E55" i="12" s="1"/>
  <c r="C18" i="18"/>
  <c r="D18" i="18"/>
  <c r="D70" i="12" s="1"/>
  <c r="E18" i="18"/>
  <c r="E70" i="12" s="1"/>
  <c r="C19" i="18"/>
  <c r="D19" i="18"/>
  <c r="D28" i="12" s="1"/>
  <c r="E19" i="18"/>
  <c r="E28" i="12" s="1"/>
  <c r="C20" i="18"/>
  <c r="D20" i="18"/>
  <c r="D12" i="12" s="1"/>
  <c r="E20" i="18"/>
  <c r="E12" i="12" s="1"/>
  <c r="C21" i="18"/>
  <c r="D21" i="18"/>
  <c r="D7" i="12" s="1"/>
  <c r="E21" i="18"/>
  <c r="E7" i="12" s="1"/>
  <c r="C22" i="18"/>
  <c r="C49" i="12" s="1"/>
  <c r="D22" i="18"/>
  <c r="D49" i="12" s="1"/>
  <c r="E22" i="18"/>
  <c r="E49" i="12" s="1"/>
  <c r="C23" i="18"/>
  <c r="D23" i="18"/>
  <c r="D57" i="12" s="1"/>
  <c r="E23" i="18"/>
  <c r="E57" i="12" s="1"/>
  <c r="C24" i="18"/>
  <c r="D24" i="18"/>
  <c r="D17" i="12" s="1"/>
  <c r="E24" i="18"/>
  <c r="E17" i="12" s="1"/>
  <c r="C25" i="18"/>
  <c r="D25" i="18"/>
  <c r="D62" i="12" s="1"/>
  <c r="D61" i="12" s="1"/>
  <c r="E25" i="18"/>
  <c r="E62" i="12" s="1"/>
  <c r="E61" i="12" s="1"/>
  <c r="C26" i="18"/>
  <c r="D26" i="18"/>
  <c r="D40" i="12" s="1"/>
  <c r="E26" i="18"/>
  <c r="E40" i="12" s="1"/>
  <c r="C27" i="18"/>
  <c r="D27" i="18"/>
  <c r="D22" i="12" s="1"/>
  <c r="E27" i="18"/>
  <c r="E22" i="12" s="1"/>
  <c r="C28" i="18"/>
  <c r="C8" i="12" s="1"/>
  <c r="D28" i="18"/>
  <c r="D8" i="12" s="1"/>
  <c r="E28" i="18"/>
  <c r="E8" i="12" s="1"/>
  <c r="C29" i="18"/>
  <c r="D29" i="18"/>
  <c r="D71" i="12" s="1"/>
  <c r="E29" i="18"/>
  <c r="E71" i="12" s="1"/>
  <c r="C30" i="18"/>
  <c r="D30" i="18"/>
  <c r="D67" i="12" s="1"/>
  <c r="D66" i="12" s="1"/>
  <c r="E30" i="18"/>
  <c r="E67" i="12" s="1"/>
  <c r="E66" i="12" s="1"/>
  <c r="C31" i="18"/>
  <c r="D31" i="18"/>
  <c r="D52" i="12" s="1"/>
  <c r="E31" i="18"/>
  <c r="E52" i="12" s="1"/>
  <c r="C32" i="18"/>
  <c r="D32" i="18"/>
  <c r="D33" i="12" s="1"/>
  <c r="E32" i="18"/>
  <c r="E33" i="12" s="1"/>
  <c r="C33" i="18"/>
  <c r="D33" i="18"/>
  <c r="D13" i="12" s="1"/>
  <c r="E33" i="18"/>
  <c r="E13" i="12" s="1"/>
  <c r="C34" i="18"/>
  <c r="C72" i="12" s="1"/>
  <c r="D34" i="18"/>
  <c r="D72" i="12" s="1"/>
  <c r="E34" i="18"/>
  <c r="E72" i="12" s="1"/>
  <c r="C35" i="18"/>
  <c r="D35" i="18"/>
  <c r="D18" i="12" s="1"/>
  <c r="E35" i="18"/>
  <c r="E18" i="12" s="1"/>
  <c r="C36" i="18"/>
  <c r="D36" i="18"/>
  <c r="D34" i="12" s="1"/>
  <c r="E36" i="18"/>
  <c r="E34" i="12" s="1"/>
  <c r="C37" i="18"/>
  <c r="D37" i="18"/>
  <c r="D23" i="12" s="1"/>
  <c r="E37" i="18"/>
  <c r="E23" i="12" s="1"/>
  <c r="C38" i="18"/>
  <c r="D38" i="18"/>
  <c r="D73" i="12" s="1"/>
  <c r="E38" i="18"/>
  <c r="E73" i="12" s="1"/>
  <c r="C39" i="18"/>
  <c r="D39" i="18"/>
  <c r="D24" i="12" s="1"/>
  <c r="E39" i="18"/>
  <c r="E24" i="12" s="1"/>
  <c r="C40" i="18"/>
  <c r="D40" i="18"/>
  <c r="D25" i="12" s="1"/>
  <c r="E40" i="18"/>
  <c r="E25" i="12" s="1"/>
  <c r="C41" i="18"/>
  <c r="D41" i="18"/>
  <c r="D20" i="12" s="1"/>
  <c r="E41" i="18"/>
  <c r="E20" i="12" s="1"/>
  <c r="C42" i="18"/>
  <c r="D42" i="18"/>
  <c r="D14" i="12" s="1"/>
  <c r="E42" i="18"/>
  <c r="E14" i="12" s="1"/>
  <c r="C43" i="18"/>
  <c r="C41" i="12" s="1"/>
  <c r="D43" i="18"/>
  <c r="D41" i="12" s="1"/>
  <c r="E43" i="18"/>
  <c r="E41" i="12" s="1"/>
  <c r="C44" i="18"/>
  <c r="D44" i="18"/>
  <c r="D74" i="12" s="1"/>
  <c r="E44" i="18"/>
  <c r="E74" i="12" s="1"/>
  <c r="C45" i="18"/>
  <c r="D45" i="18"/>
  <c r="D19" i="12" s="1"/>
  <c r="E45" i="18"/>
  <c r="E19" i="12" s="1"/>
  <c r="C46" i="18"/>
  <c r="D46" i="18"/>
  <c r="D53" i="12" s="1"/>
  <c r="E46" i="18"/>
  <c r="E53" i="12" s="1"/>
  <c r="C47" i="18"/>
  <c r="D47" i="18"/>
  <c r="D51" i="12" s="1"/>
  <c r="D50" i="12" s="1"/>
  <c r="E47" i="18"/>
  <c r="E51" i="12" s="1"/>
  <c r="C48" i="18"/>
  <c r="D48" i="18"/>
  <c r="D59" i="12" s="1"/>
  <c r="E48" i="18"/>
  <c r="E59" i="12" s="1"/>
  <c r="E58" i="12" s="1"/>
  <c r="C49" i="18"/>
  <c r="D49" i="18"/>
  <c r="D29" i="12" s="1"/>
  <c r="E49" i="18"/>
  <c r="E29" i="12" s="1"/>
  <c r="C50" i="18"/>
  <c r="D50" i="18"/>
  <c r="D75" i="12" s="1"/>
  <c r="E50" i="18"/>
  <c r="E75" i="12" s="1"/>
  <c r="C51" i="18"/>
  <c r="C46" i="12" s="1"/>
  <c r="C45" i="12" s="1"/>
  <c r="D51" i="18"/>
  <c r="D46" i="12" s="1"/>
  <c r="D45" i="12" s="1"/>
  <c r="E51" i="18"/>
  <c r="E46" i="12" s="1"/>
  <c r="E45" i="12" s="1"/>
  <c r="C52" i="18"/>
  <c r="D52" i="18"/>
  <c r="D26" i="12" s="1"/>
  <c r="E52" i="18"/>
  <c r="E26" i="12" s="1"/>
  <c r="C53" i="18"/>
  <c r="C9" i="12" s="1"/>
  <c r="D53" i="18"/>
  <c r="D9" i="12" s="1"/>
  <c r="E53" i="18"/>
  <c r="E9" i="12" s="1"/>
  <c r="C54" i="18"/>
  <c r="D54" i="18"/>
  <c r="D64" i="12" s="1"/>
  <c r="D63" i="12" s="1"/>
  <c r="E54" i="18"/>
  <c r="E64" i="12" s="1"/>
  <c r="E63" i="12" s="1"/>
  <c r="C55" i="18"/>
  <c r="D55" i="18"/>
  <c r="D56" i="12" s="1"/>
  <c r="E55" i="18"/>
  <c r="E56" i="12" s="1"/>
  <c r="C56" i="18"/>
  <c r="D56" i="18"/>
  <c r="D30" i="12" s="1"/>
  <c r="E56" i="18"/>
  <c r="E30" i="12" s="1"/>
  <c r="C57" i="18"/>
  <c r="D57" i="18"/>
  <c r="D35" i="12" s="1"/>
  <c r="E57" i="18"/>
  <c r="E35" i="12" s="1"/>
  <c r="C58" i="18"/>
  <c r="D58" i="18"/>
  <c r="D76" i="12" s="1"/>
  <c r="E58" i="18"/>
  <c r="E76" i="12" s="1"/>
  <c r="C59" i="18"/>
  <c r="D59" i="18"/>
  <c r="E59" i="18"/>
  <c r="C60" i="18"/>
  <c r="D60" i="18"/>
  <c r="E60" i="18"/>
  <c r="D4" i="18"/>
  <c r="D43" i="12" s="1"/>
  <c r="D42" i="12" s="1"/>
  <c r="E4" i="18"/>
  <c r="E43" i="12" s="1"/>
  <c r="E42" i="12" s="1"/>
  <c r="C4" i="18"/>
  <c r="C43" i="12" s="1"/>
  <c r="K6" i="17"/>
  <c r="L6" i="17" s="1"/>
  <c r="L37" i="11" s="1"/>
  <c r="K7" i="17"/>
  <c r="K69" i="11" s="1"/>
  <c r="K8" i="17"/>
  <c r="K9" i="17"/>
  <c r="K48" i="11" s="1"/>
  <c r="K10" i="17"/>
  <c r="L10" i="17" s="1"/>
  <c r="K11" i="17"/>
  <c r="L11" i="17" s="1"/>
  <c r="K12" i="17"/>
  <c r="L12" i="17" s="1"/>
  <c r="K13" i="17"/>
  <c r="L13" i="17" s="1"/>
  <c r="K14" i="17"/>
  <c r="L14" i="17" s="1"/>
  <c r="K15" i="17"/>
  <c r="K16" i="17"/>
  <c r="K17" i="17"/>
  <c r="L17" i="17" s="1"/>
  <c r="K18" i="17"/>
  <c r="K19" i="17"/>
  <c r="L19" i="17" s="1"/>
  <c r="L70" i="11" s="1"/>
  <c r="K20" i="17"/>
  <c r="L20" i="17" s="1"/>
  <c r="K21" i="17"/>
  <c r="L21" i="17" s="1"/>
  <c r="K22" i="17"/>
  <c r="L22" i="17" s="1"/>
  <c r="K23" i="17"/>
  <c r="K49" i="11" s="1"/>
  <c r="K24" i="17"/>
  <c r="K57" i="11" s="1"/>
  <c r="L57" i="11" s="1"/>
  <c r="K25" i="17"/>
  <c r="L25" i="17" s="1"/>
  <c r="K26" i="17"/>
  <c r="K27" i="17"/>
  <c r="L27" i="17" s="1"/>
  <c r="K28" i="17"/>
  <c r="L28" i="17" s="1"/>
  <c r="K29" i="17"/>
  <c r="L29" i="17" s="1"/>
  <c r="K30" i="17"/>
  <c r="L30" i="17" s="1"/>
  <c r="L71" i="11" s="1"/>
  <c r="K31" i="17"/>
  <c r="L31" i="17" s="1"/>
  <c r="K32" i="17"/>
  <c r="K52" i="11" s="1"/>
  <c r="L52" i="11" s="1"/>
  <c r="K33" i="17"/>
  <c r="L33" i="17" s="1"/>
  <c r="K34" i="17"/>
  <c r="L34" i="17" s="1"/>
  <c r="K35" i="17"/>
  <c r="L35" i="17" s="1"/>
  <c r="L72" i="11" s="1"/>
  <c r="K36" i="17"/>
  <c r="L36" i="17" s="1"/>
  <c r="K37" i="17"/>
  <c r="L37" i="17" s="1"/>
  <c r="K38" i="17"/>
  <c r="L38" i="17" s="1"/>
  <c r="K39" i="17"/>
  <c r="L39" i="17" s="1"/>
  <c r="L73" i="11" s="1"/>
  <c r="K40" i="17"/>
  <c r="K41" i="17"/>
  <c r="L41" i="17" s="1"/>
  <c r="K42" i="17"/>
  <c r="L42" i="17" s="1"/>
  <c r="K43" i="17"/>
  <c r="L43" i="17" s="1"/>
  <c r="K44" i="17"/>
  <c r="L44" i="17" s="1"/>
  <c r="L41" i="11" s="1"/>
  <c r="K45" i="17"/>
  <c r="L45" i="17" s="1"/>
  <c r="L74" i="11" s="1"/>
  <c r="K46" i="17"/>
  <c r="L46" i="17" s="1"/>
  <c r="K47" i="17"/>
  <c r="K48" i="17"/>
  <c r="K49" i="17"/>
  <c r="K59" i="11" s="1"/>
  <c r="K50" i="17"/>
  <c r="L50" i="17" s="1"/>
  <c r="K51" i="17"/>
  <c r="L51" i="17" s="1"/>
  <c r="L75" i="11" s="1"/>
  <c r="K52" i="17"/>
  <c r="K46" i="11" s="1"/>
  <c r="K45" i="11" s="1"/>
  <c r="K53" i="17"/>
  <c r="L53" i="17" s="1"/>
  <c r="K54" i="17"/>
  <c r="L54" i="17" s="1"/>
  <c r="K55" i="17"/>
  <c r="L55" i="17" s="1"/>
  <c r="K56" i="17"/>
  <c r="K56" i="11" s="1"/>
  <c r="L56" i="11" s="1"/>
  <c r="K57" i="17"/>
  <c r="L57" i="17" s="1"/>
  <c r="K58" i="17"/>
  <c r="L58" i="17" s="1"/>
  <c r="K59" i="17"/>
  <c r="K76" i="11" s="1"/>
  <c r="K60" i="17"/>
  <c r="L60" i="17" s="1"/>
  <c r="K61" i="17"/>
  <c r="L61" i="17" s="1"/>
  <c r="K5" i="17"/>
  <c r="L5" i="17" s="1"/>
  <c r="L43" i="11" s="1"/>
  <c r="K41" i="11"/>
  <c r="T69" i="11"/>
  <c r="T70" i="11"/>
  <c r="S71" i="11"/>
  <c r="T72" i="11"/>
  <c r="T73" i="11"/>
  <c r="S74" i="11"/>
  <c r="T75" i="11"/>
  <c r="T76" i="11"/>
  <c r="S5" i="17"/>
  <c r="S43" i="11" s="1"/>
  <c r="S42" i="11" s="1"/>
  <c r="L9" i="17"/>
  <c r="L48" i="11" s="1"/>
  <c r="L16" i="17"/>
  <c r="L24" i="17"/>
  <c r="L32" i="17"/>
  <c r="L40" i="17"/>
  <c r="L56" i="17"/>
  <c r="M6" i="17"/>
  <c r="N6" i="17" s="1"/>
  <c r="N37" i="11" s="1"/>
  <c r="M7" i="17"/>
  <c r="M69" i="11" s="1"/>
  <c r="M8" i="17"/>
  <c r="M9" i="17"/>
  <c r="M48" i="11" s="1"/>
  <c r="M10" i="17"/>
  <c r="N10" i="17" s="1"/>
  <c r="N6" i="11" s="1"/>
  <c r="M11" i="17"/>
  <c r="N11" i="17" s="1"/>
  <c r="N65" i="11" s="1"/>
  <c r="M12" i="17"/>
  <c r="N12" i="17" s="1"/>
  <c r="N32" i="11" s="1"/>
  <c r="M13" i="17"/>
  <c r="N13" i="17" s="1"/>
  <c r="N38" i="11" s="1"/>
  <c r="M14" i="17"/>
  <c r="N14" i="17" s="1"/>
  <c r="N16" i="11" s="1"/>
  <c r="M15" i="17"/>
  <c r="M16" i="17"/>
  <c r="N16" i="17" s="1"/>
  <c r="N39" i="11" s="1"/>
  <c r="M17" i="17"/>
  <c r="N17" i="17" s="1"/>
  <c r="N11" i="11" s="1"/>
  <c r="M18" i="17"/>
  <c r="M55" i="11" s="1"/>
  <c r="M19" i="17"/>
  <c r="M70" i="11" s="1"/>
  <c r="M20" i="17"/>
  <c r="N20" i="17" s="1"/>
  <c r="N28" i="11" s="1"/>
  <c r="M21" i="17"/>
  <c r="N21" i="17" s="1"/>
  <c r="N12" i="11" s="1"/>
  <c r="M22" i="17"/>
  <c r="N22" i="17" s="1"/>
  <c r="N7" i="11" s="1"/>
  <c r="M23" i="17"/>
  <c r="M49" i="11" s="1"/>
  <c r="M24" i="17"/>
  <c r="M25" i="17"/>
  <c r="N25" i="17" s="1"/>
  <c r="N17" i="11" s="1"/>
  <c r="M26" i="17"/>
  <c r="M27" i="17"/>
  <c r="N27" i="17" s="1"/>
  <c r="N40" i="11" s="1"/>
  <c r="M28" i="17"/>
  <c r="N28" i="17" s="1"/>
  <c r="N22" i="11" s="1"/>
  <c r="M29" i="17"/>
  <c r="N29" i="17" s="1"/>
  <c r="N8" i="11" s="1"/>
  <c r="M30" i="17"/>
  <c r="N30" i="17" s="1"/>
  <c r="N71" i="11" s="1"/>
  <c r="M31" i="17"/>
  <c r="N31" i="17" s="1"/>
  <c r="N67" i="11" s="1"/>
  <c r="N66" i="11" s="1"/>
  <c r="M32" i="17"/>
  <c r="M33" i="17"/>
  <c r="N33" i="17" s="1"/>
  <c r="N33" i="11" s="1"/>
  <c r="M34" i="17"/>
  <c r="N34" i="17" s="1"/>
  <c r="N13" i="11" s="1"/>
  <c r="M35" i="17"/>
  <c r="M72" i="11" s="1"/>
  <c r="M36" i="17"/>
  <c r="N36" i="17" s="1"/>
  <c r="N18" i="11" s="1"/>
  <c r="M37" i="17"/>
  <c r="N37" i="17" s="1"/>
  <c r="N34" i="11" s="1"/>
  <c r="M38" i="17"/>
  <c r="N38" i="17" s="1"/>
  <c r="N23" i="11" s="1"/>
  <c r="M39" i="17"/>
  <c r="M73" i="11" s="1"/>
  <c r="M40" i="17"/>
  <c r="N40" i="17" s="1"/>
  <c r="N24" i="11" s="1"/>
  <c r="M41" i="17"/>
  <c r="N41" i="17" s="1"/>
  <c r="N25" i="11" s="1"/>
  <c r="M42" i="17"/>
  <c r="N42" i="17" s="1"/>
  <c r="N20" i="11" s="1"/>
  <c r="M43" i="17"/>
  <c r="N43" i="17" s="1"/>
  <c r="N14" i="11" s="1"/>
  <c r="M44" i="17"/>
  <c r="M41" i="11" s="1"/>
  <c r="M45" i="17"/>
  <c r="M74" i="11" s="1"/>
  <c r="M46" i="17"/>
  <c r="N46" i="17" s="1"/>
  <c r="N19" i="11" s="1"/>
  <c r="M47" i="17"/>
  <c r="M48" i="17"/>
  <c r="M49" i="17"/>
  <c r="M50" i="17"/>
  <c r="N50" i="17" s="1"/>
  <c r="N29" i="11" s="1"/>
  <c r="M51" i="17"/>
  <c r="N51" i="17" s="1"/>
  <c r="N75" i="11" s="1"/>
  <c r="M52" i="17"/>
  <c r="M46" i="11" s="1"/>
  <c r="M45" i="11" s="1"/>
  <c r="M53" i="17"/>
  <c r="N53" i="17" s="1"/>
  <c r="N26" i="11" s="1"/>
  <c r="M54" i="17"/>
  <c r="N54" i="17" s="1"/>
  <c r="N9" i="11" s="1"/>
  <c r="M55" i="17"/>
  <c r="N55" i="17" s="1"/>
  <c r="N64" i="11" s="1"/>
  <c r="N63" i="11" s="1"/>
  <c r="M56" i="17"/>
  <c r="M57" i="17"/>
  <c r="N57" i="17" s="1"/>
  <c r="N30" i="11" s="1"/>
  <c r="M58" i="17"/>
  <c r="N58" i="17" s="1"/>
  <c r="N35" i="11" s="1"/>
  <c r="M59" i="17"/>
  <c r="M76" i="11" s="1"/>
  <c r="M60" i="17"/>
  <c r="N60" i="17" s="1"/>
  <c r="M61" i="17"/>
  <c r="N61" i="17" s="1"/>
  <c r="G6" i="17"/>
  <c r="H6" i="17"/>
  <c r="H37" i="11" s="1"/>
  <c r="G7" i="17"/>
  <c r="G69" i="11" s="1"/>
  <c r="H7" i="17"/>
  <c r="H69" i="11" s="1"/>
  <c r="G8" i="17"/>
  <c r="H8" i="17"/>
  <c r="H60" i="11" s="1"/>
  <c r="G9" i="17"/>
  <c r="G48" i="11" s="1"/>
  <c r="H9" i="17"/>
  <c r="H48" i="11" s="1"/>
  <c r="G10" i="17"/>
  <c r="H10" i="17"/>
  <c r="H6" i="11" s="1"/>
  <c r="G11" i="17"/>
  <c r="G65" i="11" s="1"/>
  <c r="I65" i="11" s="1"/>
  <c r="H11" i="17"/>
  <c r="H65" i="11" s="1"/>
  <c r="G12" i="17"/>
  <c r="H12" i="17"/>
  <c r="H32" i="11" s="1"/>
  <c r="G13" i="17"/>
  <c r="I13" i="17" s="1"/>
  <c r="H13" i="17"/>
  <c r="H38" i="11" s="1"/>
  <c r="G14" i="17"/>
  <c r="I14" i="17" s="1"/>
  <c r="H16" i="11"/>
  <c r="G15" i="17"/>
  <c r="G44" i="11" s="1"/>
  <c r="H15" i="17"/>
  <c r="H44" i="11" s="1"/>
  <c r="G16" i="17"/>
  <c r="H16" i="17"/>
  <c r="H39" i="11" s="1"/>
  <c r="G17" i="17"/>
  <c r="H17" i="17"/>
  <c r="H11" i="11" s="1"/>
  <c r="G18" i="17"/>
  <c r="G55" i="11" s="1"/>
  <c r="H18" i="17"/>
  <c r="H55" i="11" s="1"/>
  <c r="G19" i="17"/>
  <c r="I19" i="17" s="1"/>
  <c r="H19" i="17"/>
  <c r="H70" i="11" s="1"/>
  <c r="G20" i="17"/>
  <c r="H20" i="17"/>
  <c r="H28" i="11" s="1"/>
  <c r="G21" i="17"/>
  <c r="H21" i="17"/>
  <c r="H12" i="11" s="1"/>
  <c r="G22" i="17"/>
  <c r="H22" i="17"/>
  <c r="H7" i="11" s="1"/>
  <c r="G23" i="17"/>
  <c r="G49" i="11" s="1"/>
  <c r="H23" i="17"/>
  <c r="H49" i="11" s="1"/>
  <c r="G24" i="17"/>
  <c r="H24" i="17"/>
  <c r="H57" i="11" s="1"/>
  <c r="G25" i="17"/>
  <c r="H25" i="17"/>
  <c r="H17" i="11" s="1"/>
  <c r="G26" i="17"/>
  <c r="G62" i="11" s="1"/>
  <c r="H26" i="17"/>
  <c r="H62" i="11" s="1"/>
  <c r="H61" i="11" s="1"/>
  <c r="G27" i="17"/>
  <c r="G40" i="11" s="1"/>
  <c r="H27" i="17"/>
  <c r="H40" i="11" s="1"/>
  <c r="G28" i="17"/>
  <c r="H28" i="17"/>
  <c r="H22" i="11" s="1"/>
  <c r="G29" i="17"/>
  <c r="H29" i="17"/>
  <c r="H8" i="11" s="1"/>
  <c r="G30" i="17"/>
  <c r="I30" i="17" s="1"/>
  <c r="H30" i="17"/>
  <c r="H71" i="11" s="1"/>
  <c r="G31" i="17"/>
  <c r="G67" i="11" s="1"/>
  <c r="G66" i="11" s="1"/>
  <c r="H31" i="17"/>
  <c r="H67" i="11" s="1"/>
  <c r="H66" i="11" s="1"/>
  <c r="G32" i="17"/>
  <c r="G52" i="11" s="1"/>
  <c r="H32" i="17"/>
  <c r="H52" i="11" s="1"/>
  <c r="G33" i="17"/>
  <c r="G33" i="11" s="1"/>
  <c r="H33" i="17"/>
  <c r="H33" i="11" s="1"/>
  <c r="G34" i="17"/>
  <c r="H34" i="17"/>
  <c r="H13" i="11" s="1"/>
  <c r="G35" i="17"/>
  <c r="G72" i="11" s="1"/>
  <c r="H35" i="17"/>
  <c r="H72" i="11" s="1"/>
  <c r="G36" i="17"/>
  <c r="H36" i="17"/>
  <c r="H18" i="11" s="1"/>
  <c r="G37" i="17"/>
  <c r="J37" i="17" s="1"/>
  <c r="H37" i="17"/>
  <c r="H34" i="11" s="1"/>
  <c r="G38" i="17"/>
  <c r="H38" i="17"/>
  <c r="H23" i="11" s="1"/>
  <c r="G39" i="17"/>
  <c r="G73" i="11" s="1"/>
  <c r="H39" i="17"/>
  <c r="H73" i="11" s="1"/>
  <c r="G40" i="17"/>
  <c r="H40" i="17"/>
  <c r="H24" i="11" s="1"/>
  <c r="G41" i="17"/>
  <c r="I41" i="17" s="1"/>
  <c r="H41" i="17"/>
  <c r="H25" i="11" s="1"/>
  <c r="G42" i="17"/>
  <c r="H42" i="17"/>
  <c r="H20" i="11" s="1"/>
  <c r="G43" i="17"/>
  <c r="H43" i="17"/>
  <c r="H14" i="11" s="1"/>
  <c r="G44" i="17"/>
  <c r="H44" i="17"/>
  <c r="H41" i="11" s="1"/>
  <c r="G45" i="17"/>
  <c r="J45" i="17" s="1"/>
  <c r="H45" i="17"/>
  <c r="H74" i="11" s="1"/>
  <c r="G46" i="17"/>
  <c r="I46" i="17" s="1"/>
  <c r="H46" i="17"/>
  <c r="H19" i="11" s="1"/>
  <c r="G47" i="17"/>
  <c r="H47" i="17"/>
  <c r="H53" i="11" s="1"/>
  <c r="G48" i="17"/>
  <c r="G51" i="11" s="1"/>
  <c r="H48" i="17"/>
  <c r="H51" i="11" s="1"/>
  <c r="G49" i="17"/>
  <c r="G59" i="11" s="1"/>
  <c r="H49" i="17"/>
  <c r="H59" i="11" s="1"/>
  <c r="H58" i="11" s="1"/>
  <c r="G50" i="17"/>
  <c r="H50" i="17"/>
  <c r="H29" i="11" s="1"/>
  <c r="G51" i="17"/>
  <c r="G75" i="11" s="1"/>
  <c r="H51" i="17"/>
  <c r="H75" i="11" s="1"/>
  <c r="G52" i="17"/>
  <c r="H52" i="17"/>
  <c r="H46" i="11" s="1"/>
  <c r="H45" i="11" s="1"/>
  <c r="G53" i="17"/>
  <c r="H53" i="17"/>
  <c r="H26" i="11" s="1"/>
  <c r="G54" i="17"/>
  <c r="H54" i="17"/>
  <c r="H9" i="11" s="1"/>
  <c r="G55" i="17"/>
  <c r="H55" i="17"/>
  <c r="H64" i="11" s="1"/>
  <c r="H63" i="11" s="1"/>
  <c r="G56" i="17"/>
  <c r="H56" i="17"/>
  <c r="H56" i="11" s="1"/>
  <c r="G57" i="17"/>
  <c r="I57" i="17" s="1"/>
  <c r="H57" i="17"/>
  <c r="H30" i="11" s="1"/>
  <c r="G58" i="17"/>
  <c r="H58" i="17"/>
  <c r="H35" i="11" s="1"/>
  <c r="G59" i="17"/>
  <c r="I59" i="17" s="1"/>
  <c r="H59" i="17"/>
  <c r="H76" i="11" s="1"/>
  <c r="G60" i="17"/>
  <c r="H60" i="17"/>
  <c r="G61" i="17"/>
  <c r="H61" i="17"/>
  <c r="G5" i="17"/>
  <c r="I5" i="17" s="1"/>
  <c r="C6" i="17"/>
  <c r="C37" i="11" s="1"/>
  <c r="D6" i="17"/>
  <c r="D37" i="11" s="1"/>
  <c r="E6" i="17"/>
  <c r="E37" i="11" s="1"/>
  <c r="C7" i="17"/>
  <c r="F7" i="17" s="1"/>
  <c r="F69" i="11" s="1"/>
  <c r="D7" i="17"/>
  <c r="D69" i="11" s="1"/>
  <c r="E7" i="17"/>
  <c r="E69" i="11" s="1"/>
  <c r="C8" i="17"/>
  <c r="D8" i="17"/>
  <c r="D60" i="11" s="1"/>
  <c r="E8" i="17"/>
  <c r="E60" i="11" s="1"/>
  <c r="C9" i="17"/>
  <c r="C48" i="11" s="1"/>
  <c r="D9" i="17"/>
  <c r="D48" i="11" s="1"/>
  <c r="E9" i="17"/>
  <c r="E48" i="11" s="1"/>
  <c r="C10" i="17"/>
  <c r="C6" i="11" s="1"/>
  <c r="D10" i="17"/>
  <c r="D6" i="11" s="1"/>
  <c r="E10" i="17"/>
  <c r="E6" i="11" s="1"/>
  <c r="C11" i="17"/>
  <c r="F11" i="17" s="1"/>
  <c r="F65" i="11" s="1"/>
  <c r="D11" i="17"/>
  <c r="D65" i="11" s="1"/>
  <c r="E11" i="17"/>
  <c r="E65" i="11" s="1"/>
  <c r="C12" i="17"/>
  <c r="F12" i="17" s="1"/>
  <c r="F32" i="11" s="1"/>
  <c r="D12" i="17"/>
  <c r="D32" i="11" s="1"/>
  <c r="E12" i="17"/>
  <c r="E32" i="11" s="1"/>
  <c r="C13" i="17"/>
  <c r="F13" i="17" s="1"/>
  <c r="F38" i="11" s="1"/>
  <c r="D13" i="17"/>
  <c r="D38" i="11" s="1"/>
  <c r="E13" i="17"/>
  <c r="E38" i="11" s="1"/>
  <c r="C14" i="17"/>
  <c r="F14" i="17" s="1"/>
  <c r="F16" i="11" s="1"/>
  <c r="D14" i="17"/>
  <c r="D16" i="11" s="1"/>
  <c r="E14" i="17"/>
  <c r="E16" i="11" s="1"/>
  <c r="C15" i="17"/>
  <c r="D15" i="17"/>
  <c r="D44" i="11" s="1"/>
  <c r="E15" i="17"/>
  <c r="E44" i="11" s="1"/>
  <c r="C16" i="17"/>
  <c r="F16" i="17" s="1"/>
  <c r="F39" i="11" s="1"/>
  <c r="D16" i="17"/>
  <c r="D39" i="11" s="1"/>
  <c r="E16" i="17"/>
  <c r="E39" i="11" s="1"/>
  <c r="C17" i="17"/>
  <c r="F17" i="17" s="1"/>
  <c r="F11" i="11" s="1"/>
  <c r="D17" i="17"/>
  <c r="D11" i="11" s="1"/>
  <c r="E17" i="17"/>
  <c r="E11" i="11" s="1"/>
  <c r="C18" i="17"/>
  <c r="C55" i="11" s="1"/>
  <c r="D18" i="17"/>
  <c r="D55" i="11" s="1"/>
  <c r="E18" i="17"/>
  <c r="E55" i="11" s="1"/>
  <c r="C19" i="17"/>
  <c r="F19" i="17" s="1"/>
  <c r="D19" i="17"/>
  <c r="D70" i="11" s="1"/>
  <c r="E19" i="17"/>
  <c r="C20" i="17"/>
  <c r="F20" i="17" s="1"/>
  <c r="F28" i="11" s="1"/>
  <c r="D20" i="17"/>
  <c r="D28" i="11" s="1"/>
  <c r="E20" i="17"/>
  <c r="E28" i="11" s="1"/>
  <c r="C21" i="17"/>
  <c r="F21" i="17" s="1"/>
  <c r="F12" i="11" s="1"/>
  <c r="D21" i="17"/>
  <c r="D12" i="11" s="1"/>
  <c r="E21" i="17"/>
  <c r="E12" i="11" s="1"/>
  <c r="C22" i="17"/>
  <c r="F22" i="17" s="1"/>
  <c r="F7" i="11" s="1"/>
  <c r="D22" i="17"/>
  <c r="D7" i="11" s="1"/>
  <c r="E22" i="17"/>
  <c r="E7" i="11" s="1"/>
  <c r="C23" i="17"/>
  <c r="C49" i="11" s="1"/>
  <c r="D23" i="17"/>
  <c r="D49" i="11" s="1"/>
  <c r="E23" i="17"/>
  <c r="E49" i="11" s="1"/>
  <c r="C24" i="17"/>
  <c r="D24" i="17"/>
  <c r="D57" i="11" s="1"/>
  <c r="E24" i="17"/>
  <c r="E57" i="11" s="1"/>
  <c r="C25" i="17"/>
  <c r="F25" i="17" s="1"/>
  <c r="F17" i="11" s="1"/>
  <c r="D25" i="17"/>
  <c r="D17" i="11" s="1"/>
  <c r="E25" i="17"/>
  <c r="E17" i="11" s="1"/>
  <c r="C26" i="17"/>
  <c r="D26" i="17"/>
  <c r="D62" i="11" s="1"/>
  <c r="D61" i="11" s="1"/>
  <c r="E26" i="17"/>
  <c r="E62" i="11" s="1"/>
  <c r="E61" i="11" s="1"/>
  <c r="C27" i="17"/>
  <c r="F27" i="17" s="1"/>
  <c r="F40" i="11" s="1"/>
  <c r="D27" i="17"/>
  <c r="D40" i="11" s="1"/>
  <c r="E27" i="17"/>
  <c r="E40" i="11" s="1"/>
  <c r="C28" i="17"/>
  <c r="F28" i="17" s="1"/>
  <c r="F22" i="11" s="1"/>
  <c r="D28" i="17"/>
  <c r="D22" i="11" s="1"/>
  <c r="E28" i="17"/>
  <c r="E22" i="11" s="1"/>
  <c r="C29" i="17"/>
  <c r="F29" i="17" s="1"/>
  <c r="F8" i="11" s="1"/>
  <c r="D29" i="17"/>
  <c r="D8" i="11" s="1"/>
  <c r="E29" i="17"/>
  <c r="E8" i="11" s="1"/>
  <c r="C30" i="17"/>
  <c r="F30" i="17" s="1"/>
  <c r="F71" i="11" s="1"/>
  <c r="D30" i="17"/>
  <c r="D71" i="11" s="1"/>
  <c r="E30" i="17"/>
  <c r="E71" i="11" s="1"/>
  <c r="C31" i="17"/>
  <c r="F31" i="17" s="1"/>
  <c r="F67" i="11" s="1"/>
  <c r="F66" i="11" s="1"/>
  <c r="D31" i="17"/>
  <c r="D67" i="11" s="1"/>
  <c r="D66" i="11" s="1"/>
  <c r="E31" i="17"/>
  <c r="E67" i="11" s="1"/>
  <c r="E66" i="11" s="1"/>
  <c r="C32" i="17"/>
  <c r="D32" i="17"/>
  <c r="D52" i="11" s="1"/>
  <c r="E32" i="17"/>
  <c r="E52" i="11" s="1"/>
  <c r="C33" i="17"/>
  <c r="F33" i="17" s="1"/>
  <c r="F33" i="11" s="1"/>
  <c r="D33" i="17"/>
  <c r="D33" i="11" s="1"/>
  <c r="E33" i="17"/>
  <c r="E33" i="11" s="1"/>
  <c r="C34" i="17"/>
  <c r="F34" i="17" s="1"/>
  <c r="F13" i="11" s="1"/>
  <c r="D34" i="17"/>
  <c r="D13" i="11" s="1"/>
  <c r="E34" i="17"/>
  <c r="E13" i="11" s="1"/>
  <c r="C35" i="17"/>
  <c r="C72" i="11" s="1"/>
  <c r="D35" i="17"/>
  <c r="D72" i="11" s="1"/>
  <c r="E35" i="17"/>
  <c r="E72" i="11" s="1"/>
  <c r="C36" i="17"/>
  <c r="C18" i="11" s="1"/>
  <c r="D36" i="17"/>
  <c r="D18" i="11" s="1"/>
  <c r="E36" i="17"/>
  <c r="E18" i="11" s="1"/>
  <c r="C37" i="17"/>
  <c r="F37" i="17" s="1"/>
  <c r="F34" i="11" s="1"/>
  <c r="D37" i="17"/>
  <c r="D34" i="11" s="1"/>
  <c r="E37" i="17"/>
  <c r="E34" i="11" s="1"/>
  <c r="C38" i="17"/>
  <c r="F38" i="17" s="1"/>
  <c r="F23" i="11" s="1"/>
  <c r="D38" i="17"/>
  <c r="D23" i="11" s="1"/>
  <c r="E38" i="17"/>
  <c r="E23" i="11" s="1"/>
  <c r="C39" i="17"/>
  <c r="F39" i="17" s="1"/>
  <c r="F73" i="11" s="1"/>
  <c r="D39" i="17"/>
  <c r="D73" i="11" s="1"/>
  <c r="E39" i="17"/>
  <c r="E73" i="11" s="1"/>
  <c r="C40" i="17"/>
  <c r="F40" i="17" s="1"/>
  <c r="F24" i="11" s="1"/>
  <c r="D40" i="17"/>
  <c r="D24" i="11" s="1"/>
  <c r="E40" i="17"/>
  <c r="E24" i="11" s="1"/>
  <c r="C41" i="17"/>
  <c r="C25" i="11" s="1"/>
  <c r="D41" i="17"/>
  <c r="D25" i="11" s="1"/>
  <c r="E41" i="17"/>
  <c r="E25" i="11" s="1"/>
  <c r="C42" i="17"/>
  <c r="F42" i="17" s="1"/>
  <c r="F20" i="11" s="1"/>
  <c r="D42" i="17"/>
  <c r="D20" i="11" s="1"/>
  <c r="E42" i="17"/>
  <c r="E20" i="11" s="1"/>
  <c r="C43" i="17"/>
  <c r="F43" i="17" s="1"/>
  <c r="F14" i="11" s="1"/>
  <c r="D43" i="17"/>
  <c r="D14" i="11" s="1"/>
  <c r="E43" i="17"/>
  <c r="E14" i="11" s="1"/>
  <c r="C44" i="17"/>
  <c r="C41" i="11" s="1"/>
  <c r="D44" i="17"/>
  <c r="D41" i="11" s="1"/>
  <c r="E44" i="17"/>
  <c r="E41" i="11" s="1"/>
  <c r="C45" i="17"/>
  <c r="F45" i="17" s="1"/>
  <c r="F74" i="11" s="1"/>
  <c r="D45" i="17"/>
  <c r="D74" i="11" s="1"/>
  <c r="E45" i="17"/>
  <c r="E74" i="11" s="1"/>
  <c r="C46" i="17"/>
  <c r="C19" i="11" s="1"/>
  <c r="D46" i="17"/>
  <c r="D19" i="11" s="1"/>
  <c r="E46" i="17"/>
  <c r="E19" i="11" s="1"/>
  <c r="C47" i="17"/>
  <c r="C53" i="11" s="1"/>
  <c r="D47" i="17"/>
  <c r="D53" i="11" s="1"/>
  <c r="E47" i="17"/>
  <c r="E53" i="11" s="1"/>
  <c r="C48" i="17"/>
  <c r="D48" i="17"/>
  <c r="D51" i="11" s="1"/>
  <c r="E48" i="17"/>
  <c r="E51" i="11" s="1"/>
  <c r="C49" i="17"/>
  <c r="D49" i="17"/>
  <c r="D59" i="11" s="1"/>
  <c r="E49" i="17"/>
  <c r="E59" i="11" s="1"/>
  <c r="E58" i="11" s="1"/>
  <c r="C50" i="17"/>
  <c r="F50" i="17" s="1"/>
  <c r="F29" i="11" s="1"/>
  <c r="D50" i="17"/>
  <c r="D29" i="11" s="1"/>
  <c r="E50" i="17"/>
  <c r="E29" i="11" s="1"/>
  <c r="C51" i="17"/>
  <c r="F51" i="17" s="1"/>
  <c r="F75" i="11" s="1"/>
  <c r="D51" i="17"/>
  <c r="D75" i="11" s="1"/>
  <c r="E51" i="17"/>
  <c r="E75" i="11" s="1"/>
  <c r="C52" i="17"/>
  <c r="C46" i="11" s="1"/>
  <c r="C45" i="11" s="1"/>
  <c r="D52" i="17"/>
  <c r="D46" i="11" s="1"/>
  <c r="D45" i="11" s="1"/>
  <c r="E52" i="17"/>
  <c r="E46" i="11" s="1"/>
  <c r="E45" i="11" s="1"/>
  <c r="C53" i="17"/>
  <c r="F53" i="17" s="1"/>
  <c r="F26" i="11" s="1"/>
  <c r="D53" i="17"/>
  <c r="D26" i="11" s="1"/>
  <c r="E53" i="17"/>
  <c r="E26" i="11" s="1"/>
  <c r="C54" i="17"/>
  <c r="F54" i="17" s="1"/>
  <c r="F9" i="11" s="1"/>
  <c r="D54" i="17"/>
  <c r="D9" i="11" s="1"/>
  <c r="E54" i="17"/>
  <c r="E9" i="11" s="1"/>
  <c r="C55" i="17"/>
  <c r="F55" i="17" s="1"/>
  <c r="F64" i="11" s="1"/>
  <c r="F63" i="11" s="1"/>
  <c r="D55" i="17"/>
  <c r="D64" i="11" s="1"/>
  <c r="D63" i="11" s="1"/>
  <c r="E55" i="17"/>
  <c r="E64" i="11" s="1"/>
  <c r="E63" i="11" s="1"/>
  <c r="C56" i="17"/>
  <c r="D56" i="17"/>
  <c r="D56" i="11" s="1"/>
  <c r="E56" i="17"/>
  <c r="E56" i="11" s="1"/>
  <c r="C57" i="17"/>
  <c r="F57" i="17" s="1"/>
  <c r="F30" i="11" s="1"/>
  <c r="D57" i="17"/>
  <c r="D30" i="11" s="1"/>
  <c r="E57" i="17"/>
  <c r="E30" i="11" s="1"/>
  <c r="C58" i="17"/>
  <c r="F58" i="17" s="1"/>
  <c r="F35" i="11" s="1"/>
  <c r="D58" i="17"/>
  <c r="D35" i="11" s="1"/>
  <c r="E58" i="17"/>
  <c r="E35" i="11" s="1"/>
  <c r="C59" i="17"/>
  <c r="F59" i="17" s="1"/>
  <c r="F76" i="11" s="1"/>
  <c r="D59" i="17"/>
  <c r="D76" i="11" s="1"/>
  <c r="E59" i="17"/>
  <c r="E76" i="11" s="1"/>
  <c r="C60" i="17"/>
  <c r="F60" i="17" s="1"/>
  <c r="D60" i="17"/>
  <c r="E60" i="17"/>
  <c r="C61" i="17"/>
  <c r="F61" i="17" s="1"/>
  <c r="D61" i="17"/>
  <c r="E61" i="17"/>
  <c r="D5" i="17"/>
  <c r="D43" i="11" s="1"/>
  <c r="D42" i="11" s="1"/>
  <c r="E5" i="17"/>
  <c r="E43" i="11" s="1"/>
  <c r="E42" i="11" s="1"/>
  <c r="C5" i="17"/>
  <c r="C43" i="11" s="1"/>
  <c r="D58" i="12" l="1"/>
  <c r="F58" i="12"/>
  <c r="D21" i="12"/>
  <c r="D27" i="12"/>
  <c r="E10" i="12"/>
  <c r="D31" i="12"/>
  <c r="E47" i="12"/>
  <c r="E54" i="12"/>
  <c r="D10" i="12"/>
  <c r="E15" i="12"/>
  <c r="E5" i="12"/>
  <c r="D47" i="12"/>
  <c r="E36" i="12"/>
  <c r="D54" i="12"/>
  <c r="D15" i="12"/>
  <c r="D5" i="12"/>
  <c r="C47" i="12"/>
  <c r="E68" i="12"/>
  <c r="D36" i="12"/>
  <c r="E50" i="12"/>
  <c r="E21" i="12"/>
  <c r="E27" i="12"/>
  <c r="E31" i="12"/>
  <c r="D68" i="12"/>
  <c r="H47" i="12"/>
  <c r="D58" i="11"/>
  <c r="L49" i="17"/>
  <c r="F42" i="12"/>
  <c r="I5" i="13"/>
  <c r="H10" i="12"/>
  <c r="F68" i="12"/>
  <c r="F50" i="12"/>
  <c r="F21" i="12"/>
  <c r="F27" i="12"/>
  <c r="H54" i="12"/>
  <c r="H15" i="12"/>
  <c r="F31" i="12"/>
  <c r="H5" i="12"/>
  <c r="H36" i="12"/>
  <c r="F10" i="12"/>
  <c r="F47" i="12"/>
  <c r="H68" i="12"/>
  <c r="H21" i="12"/>
  <c r="H27" i="12"/>
  <c r="F54" i="12"/>
  <c r="F15" i="12"/>
  <c r="H31" i="12"/>
  <c r="F5" i="12"/>
  <c r="F36" i="12"/>
  <c r="M47" i="11"/>
  <c r="D47" i="11"/>
  <c r="F56" i="17"/>
  <c r="F56" i="11" s="1"/>
  <c r="C56" i="11"/>
  <c r="F49" i="17"/>
  <c r="F59" i="11" s="1"/>
  <c r="C59" i="11"/>
  <c r="D54" i="11"/>
  <c r="F10" i="11"/>
  <c r="C47" i="11"/>
  <c r="I59" i="11"/>
  <c r="J59" i="11"/>
  <c r="I47" i="17"/>
  <c r="G53" i="11"/>
  <c r="I49" i="11"/>
  <c r="J49" i="11"/>
  <c r="I44" i="11"/>
  <c r="J44" i="11"/>
  <c r="J48" i="11"/>
  <c r="G47" i="11"/>
  <c r="I48" i="11"/>
  <c r="N56" i="17"/>
  <c r="N56" i="11" s="1"/>
  <c r="M56" i="11"/>
  <c r="N48" i="17"/>
  <c r="N51" i="11" s="1"/>
  <c r="M51" i="11"/>
  <c r="N32" i="17"/>
  <c r="N52" i="11" s="1"/>
  <c r="M52" i="11"/>
  <c r="N21" i="11"/>
  <c r="N24" i="17"/>
  <c r="N57" i="11" s="1"/>
  <c r="M57" i="11"/>
  <c r="N27" i="11"/>
  <c r="N31" i="11"/>
  <c r="N8" i="17"/>
  <c r="N60" i="11" s="1"/>
  <c r="M60" i="11"/>
  <c r="L47" i="17"/>
  <c r="K53" i="11"/>
  <c r="L53" i="11" s="1"/>
  <c r="L15" i="17"/>
  <c r="K44" i="11"/>
  <c r="L44" i="11" s="1"/>
  <c r="E50" i="11"/>
  <c r="F26" i="17"/>
  <c r="F62" i="11" s="1"/>
  <c r="F61" i="11" s="1"/>
  <c r="C62" i="11"/>
  <c r="C61" i="11" s="1"/>
  <c r="H50" i="11"/>
  <c r="H21" i="11"/>
  <c r="H27" i="11"/>
  <c r="H54" i="11"/>
  <c r="H15" i="11"/>
  <c r="H31" i="11"/>
  <c r="H5" i="11"/>
  <c r="H36" i="11"/>
  <c r="N47" i="17"/>
  <c r="N53" i="11" s="1"/>
  <c r="M53" i="11"/>
  <c r="N15" i="17"/>
  <c r="N44" i="11" s="1"/>
  <c r="M44" i="11"/>
  <c r="L42" i="11"/>
  <c r="L26" i="17"/>
  <c r="K62" i="11"/>
  <c r="L18" i="17"/>
  <c r="L55" i="11" s="1"/>
  <c r="L54" i="11" s="1"/>
  <c r="K55" i="11"/>
  <c r="K54" i="11" s="1"/>
  <c r="D50" i="11"/>
  <c r="F15" i="17"/>
  <c r="F44" i="11" s="1"/>
  <c r="C44" i="11"/>
  <c r="C42" i="11" s="1"/>
  <c r="E47" i="11"/>
  <c r="I56" i="17"/>
  <c r="G56" i="11"/>
  <c r="I52" i="17"/>
  <c r="G46" i="11"/>
  <c r="I51" i="11"/>
  <c r="G50" i="11"/>
  <c r="J51" i="11"/>
  <c r="I52" i="11"/>
  <c r="J52" i="11"/>
  <c r="J62" i="11"/>
  <c r="J61" i="11" s="1"/>
  <c r="G61" i="11"/>
  <c r="I62" i="11"/>
  <c r="I61" i="11" s="1"/>
  <c r="I24" i="17"/>
  <c r="G57" i="11"/>
  <c r="J55" i="11"/>
  <c r="I55" i="11"/>
  <c r="I8" i="17"/>
  <c r="G60" i="11"/>
  <c r="N26" i="17"/>
  <c r="N62" i="11" s="1"/>
  <c r="M62" i="11"/>
  <c r="M61" i="11" s="1"/>
  <c r="M54" i="11"/>
  <c r="N15" i="11"/>
  <c r="N5" i="11"/>
  <c r="L59" i="11"/>
  <c r="K47" i="11"/>
  <c r="F48" i="17"/>
  <c r="F51" i="11" s="1"/>
  <c r="C51" i="11"/>
  <c r="F32" i="17"/>
  <c r="F52" i="11" s="1"/>
  <c r="C52" i="11"/>
  <c r="F24" i="17"/>
  <c r="F57" i="11" s="1"/>
  <c r="C57" i="11"/>
  <c r="C54" i="11" s="1"/>
  <c r="F27" i="11"/>
  <c r="E54" i="11"/>
  <c r="F31" i="11"/>
  <c r="F8" i="17"/>
  <c r="F60" i="11" s="1"/>
  <c r="C60" i="11"/>
  <c r="H10" i="11"/>
  <c r="H47" i="11"/>
  <c r="H68" i="11"/>
  <c r="N49" i="17"/>
  <c r="N59" i="11" s="1"/>
  <c r="M59" i="11"/>
  <c r="M58" i="11" s="1"/>
  <c r="N10" i="11"/>
  <c r="L48" i="17"/>
  <c r="K51" i="11"/>
  <c r="L8" i="17"/>
  <c r="K60" i="11"/>
  <c r="L60" i="11" s="1"/>
  <c r="E5" i="11"/>
  <c r="D5" i="11"/>
  <c r="T5" i="17"/>
  <c r="T43" i="11" s="1"/>
  <c r="T42" i="11" s="1"/>
  <c r="S62" i="17"/>
  <c r="N43" i="12"/>
  <c r="E21" i="11"/>
  <c r="D21" i="11"/>
  <c r="E10" i="11"/>
  <c r="D10" i="11"/>
  <c r="E15" i="11"/>
  <c r="D15" i="11"/>
  <c r="K62" i="17"/>
  <c r="L52" i="17"/>
  <c r="L46" i="11" s="1"/>
  <c r="L45" i="11" s="1"/>
  <c r="K37" i="11"/>
  <c r="F9" i="17"/>
  <c r="F48" i="11" s="1"/>
  <c r="D27" i="11"/>
  <c r="T71" i="11"/>
  <c r="T74" i="11"/>
  <c r="J75" i="11"/>
  <c r="I75" i="11"/>
  <c r="J73" i="11"/>
  <c r="I73" i="11"/>
  <c r="I72" i="11"/>
  <c r="J72" i="11"/>
  <c r="I33" i="11"/>
  <c r="J33" i="11"/>
  <c r="I40" i="11"/>
  <c r="J40" i="11"/>
  <c r="I69" i="11"/>
  <c r="J69" i="11"/>
  <c r="F44" i="17"/>
  <c r="F41" i="11" s="1"/>
  <c r="F35" i="17"/>
  <c r="F72" i="11" s="1"/>
  <c r="F6" i="17"/>
  <c r="F37" i="11" s="1"/>
  <c r="C69" i="11"/>
  <c r="E27" i="11"/>
  <c r="E31" i="11"/>
  <c r="E36" i="11"/>
  <c r="F10" i="17"/>
  <c r="F6" i="11" s="1"/>
  <c r="F5" i="11" s="1"/>
  <c r="I60" i="17"/>
  <c r="J60" i="17"/>
  <c r="I58" i="17"/>
  <c r="J58" i="17"/>
  <c r="I54" i="17"/>
  <c r="J54" i="17"/>
  <c r="G9" i="11"/>
  <c r="I50" i="17"/>
  <c r="J50" i="17"/>
  <c r="G29" i="11"/>
  <c r="I48" i="17"/>
  <c r="J48" i="17"/>
  <c r="I44" i="17"/>
  <c r="J44" i="17"/>
  <c r="G20" i="11"/>
  <c r="I42" i="17"/>
  <c r="J42" i="17"/>
  <c r="I40" i="17"/>
  <c r="J40" i="17"/>
  <c r="G24" i="11"/>
  <c r="I38" i="17"/>
  <c r="J38" i="17"/>
  <c r="G23" i="11"/>
  <c r="I36" i="17"/>
  <c r="J36" i="17"/>
  <c r="J34" i="17"/>
  <c r="G13" i="11"/>
  <c r="I13" i="11" s="1"/>
  <c r="I34" i="17"/>
  <c r="J32" i="17"/>
  <c r="I32" i="17"/>
  <c r="I28" i="17"/>
  <c r="G22" i="11"/>
  <c r="J28" i="17"/>
  <c r="I26" i="17"/>
  <c r="J26" i="17"/>
  <c r="J22" i="17"/>
  <c r="I22" i="17"/>
  <c r="J20" i="17"/>
  <c r="G28" i="11"/>
  <c r="I20" i="17"/>
  <c r="I18" i="17"/>
  <c r="J18" i="17"/>
  <c r="I16" i="17"/>
  <c r="J16" i="17"/>
  <c r="G16" i="11"/>
  <c r="J14" i="17"/>
  <c r="J12" i="17"/>
  <c r="I12" i="17"/>
  <c r="J10" i="17"/>
  <c r="G6" i="11"/>
  <c r="I10" i="17"/>
  <c r="I6" i="17"/>
  <c r="J6" i="17"/>
  <c r="G7" i="11"/>
  <c r="G39" i="11"/>
  <c r="I39" i="11" s="1"/>
  <c r="G32" i="11"/>
  <c r="G30" i="11"/>
  <c r="J30" i="11" s="1"/>
  <c r="D31" i="11"/>
  <c r="D36" i="11"/>
  <c r="F23" i="17"/>
  <c r="F49" i="11" s="1"/>
  <c r="F18" i="17"/>
  <c r="F55" i="11" s="1"/>
  <c r="F54" i="11" s="1"/>
  <c r="G37" i="11"/>
  <c r="F36" i="17"/>
  <c r="F18" i="11" s="1"/>
  <c r="I61" i="17"/>
  <c r="J61" i="17"/>
  <c r="I55" i="17"/>
  <c r="J55" i="17"/>
  <c r="I53" i="17"/>
  <c r="G26" i="11"/>
  <c r="J53" i="17"/>
  <c r="I51" i="17"/>
  <c r="J51" i="17"/>
  <c r="I49" i="17"/>
  <c r="J49" i="17"/>
  <c r="I43" i="17"/>
  <c r="J43" i="17"/>
  <c r="G14" i="11"/>
  <c r="I39" i="17"/>
  <c r="J39" i="17"/>
  <c r="I35" i="17"/>
  <c r="J35" i="17"/>
  <c r="I33" i="17"/>
  <c r="J33" i="17"/>
  <c r="I31" i="17"/>
  <c r="J31" i="17"/>
  <c r="J29" i="17"/>
  <c r="G8" i="11"/>
  <c r="I29" i="17"/>
  <c r="J27" i="17"/>
  <c r="I27" i="17"/>
  <c r="J25" i="17"/>
  <c r="G17" i="11"/>
  <c r="I25" i="17"/>
  <c r="I23" i="17"/>
  <c r="J23" i="17"/>
  <c r="I21" i="17"/>
  <c r="G12" i="11"/>
  <c r="J21" i="17"/>
  <c r="J17" i="17"/>
  <c r="G11" i="11"/>
  <c r="I17" i="17"/>
  <c r="J15" i="17"/>
  <c r="I15" i="17"/>
  <c r="I11" i="17"/>
  <c r="J11" i="17"/>
  <c r="I9" i="17"/>
  <c r="J9" i="17"/>
  <c r="J7" i="17"/>
  <c r="I7" i="17"/>
  <c r="G64" i="11"/>
  <c r="G63" i="11" s="1"/>
  <c r="G41" i="11"/>
  <c r="G35" i="11"/>
  <c r="N44" i="17"/>
  <c r="N41" i="11" s="1"/>
  <c r="N36" i="11" s="1"/>
  <c r="N39" i="17"/>
  <c r="N73" i="11" s="1"/>
  <c r="N23" i="17"/>
  <c r="N49" i="11" s="1"/>
  <c r="N18" i="17"/>
  <c r="N55" i="11" s="1"/>
  <c r="S69" i="11"/>
  <c r="M75" i="11"/>
  <c r="S72" i="11"/>
  <c r="N59" i="17"/>
  <c r="N76" i="11" s="1"/>
  <c r="N9" i="17"/>
  <c r="N48" i="11" s="1"/>
  <c r="M37" i="11"/>
  <c r="S76" i="11"/>
  <c r="N35" i="17"/>
  <c r="N72" i="11" s="1"/>
  <c r="N7" i="17"/>
  <c r="N69" i="11" s="1"/>
  <c r="K72" i="11"/>
  <c r="S75" i="11"/>
  <c r="S73" i="11"/>
  <c r="G76" i="11"/>
  <c r="I76" i="11" s="1"/>
  <c r="J59" i="17"/>
  <c r="L6" i="13"/>
  <c r="L5" i="13" s="1"/>
  <c r="K4" i="18"/>
  <c r="G43" i="12"/>
  <c r="G76" i="12"/>
  <c r="K58" i="18"/>
  <c r="I58" i="18"/>
  <c r="J58" i="18"/>
  <c r="L58" i="18"/>
  <c r="G64" i="12"/>
  <c r="K54" i="18"/>
  <c r="J54" i="18"/>
  <c r="I54" i="18"/>
  <c r="L54" i="18"/>
  <c r="G75" i="12"/>
  <c r="J50" i="18"/>
  <c r="L50" i="18"/>
  <c r="K50" i="18"/>
  <c r="I50" i="18"/>
  <c r="G53" i="12"/>
  <c r="J46" i="18"/>
  <c r="K46" i="18"/>
  <c r="L46" i="18"/>
  <c r="I46" i="18"/>
  <c r="L42" i="18"/>
  <c r="J42" i="18"/>
  <c r="G14" i="12"/>
  <c r="I42" i="18"/>
  <c r="K42" i="18"/>
  <c r="G73" i="12"/>
  <c r="L38" i="18"/>
  <c r="K38" i="18"/>
  <c r="I38" i="18"/>
  <c r="J38" i="18"/>
  <c r="G72" i="12"/>
  <c r="L34" i="18"/>
  <c r="I34" i="18"/>
  <c r="K34" i="18"/>
  <c r="J34" i="18"/>
  <c r="G67" i="12"/>
  <c r="G66" i="12" s="1"/>
  <c r="L30" i="18"/>
  <c r="J30" i="18"/>
  <c r="I30" i="18"/>
  <c r="K30" i="18"/>
  <c r="G40" i="12"/>
  <c r="L26" i="18"/>
  <c r="I26" i="18"/>
  <c r="J26" i="18"/>
  <c r="K26" i="18"/>
  <c r="G49" i="12"/>
  <c r="L22" i="18"/>
  <c r="K22" i="18"/>
  <c r="I22" i="18"/>
  <c r="J22" i="18"/>
  <c r="G70" i="12"/>
  <c r="L18" i="18"/>
  <c r="K18" i="18"/>
  <c r="I18" i="18"/>
  <c r="J18" i="18"/>
  <c r="G44" i="12"/>
  <c r="L14" i="18"/>
  <c r="J14" i="18"/>
  <c r="K14" i="18"/>
  <c r="G65" i="12"/>
  <c r="K10" i="18"/>
  <c r="I10" i="18"/>
  <c r="L10" i="18"/>
  <c r="J10" i="18"/>
  <c r="G69" i="12"/>
  <c r="J6" i="18"/>
  <c r="K6" i="18"/>
  <c r="L6" i="18"/>
  <c r="I6" i="18"/>
  <c r="M72" i="12"/>
  <c r="N72" i="12" s="1"/>
  <c r="N34" i="18"/>
  <c r="M49" i="12"/>
  <c r="N49" i="12" s="1"/>
  <c r="N22" i="18"/>
  <c r="M69" i="12"/>
  <c r="N6" i="18"/>
  <c r="J59" i="18"/>
  <c r="K59" i="18"/>
  <c r="L59" i="18"/>
  <c r="I59" i="18"/>
  <c r="G56" i="12"/>
  <c r="J55" i="18"/>
  <c r="L55" i="18"/>
  <c r="I55" i="18"/>
  <c r="K55" i="18"/>
  <c r="G51" i="12"/>
  <c r="K47" i="18"/>
  <c r="J47" i="18"/>
  <c r="L47" i="18"/>
  <c r="I47" i="18"/>
  <c r="G41" i="12"/>
  <c r="L43" i="18"/>
  <c r="I43" i="18"/>
  <c r="J43" i="18"/>
  <c r="K43" i="18"/>
  <c r="G24" i="12"/>
  <c r="K39" i="18"/>
  <c r="I39" i="18"/>
  <c r="J39" i="18"/>
  <c r="L39" i="18"/>
  <c r="G18" i="12"/>
  <c r="K35" i="18"/>
  <c r="J35" i="18"/>
  <c r="I35" i="18"/>
  <c r="L35" i="18"/>
  <c r="G52" i="12"/>
  <c r="K31" i="18"/>
  <c r="L31" i="18"/>
  <c r="J31" i="18"/>
  <c r="I31" i="18"/>
  <c r="K27" i="18"/>
  <c r="L27" i="18"/>
  <c r="I27" i="18"/>
  <c r="G22" i="12"/>
  <c r="J27" i="18"/>
  <c r="G57" i="12"/>
  <c r="K23" i="18"/>
  <c r="I23" i="18"/>
  <c r="J23" i="18"/>
  <c r="L23" i="18"/>
  <c r="K19" i="18"/>
  <c r="G28" i="12"/>
  <c r="J19" i="18"/>
  <c r="L19" i="18"/>
  <c r="I19" i="18"/>
  <c r="G39" i="12"/>
  <c r="K15" i="18"/>
  <c r="L15" i="18"/>
  <c r="J15" i="18"/>
  <c r="I15" i="18"/>
  <c r="J11" i="18"/>
  <c r="K11" i="18"/>
  <c r="G32" i="12"/>
  <c r="I11" i="18"/>
  <c r="L11" i="18"/>
  <c r="M9" i="12"/>
  <c r="N53" i="18"/>
  <c r="M55" i="12"/>
  <c r="N17" i="18"/>
  <c r="M37" i="12"/>
  <c r="N5" i="18"/>
  <c r="L60" i="18"/>
  <c r="J60" i="18"/>
  <c r="I60" i="18"/>
  <c r="K60" i="18"/>
  <c r="G30" i="12"/>
  <c r="L56" i="18"/>
  <c r="J56" i="18"/>
  <c r="K56" i="18"/>
  <c r="I56" i="18"/>
  <c r="G26" i="12"/>
  <c r="K52" i="18"/>
  <c r="I52" i="18"/>
  <c r="J52" i="18"/>
  <c r="L52" i="18"/>
  <c r="G59" i="12"/>
  <c r="L48" i="18"/>
  <c r="J48" i="18"/>
  <c r="I48" i="18"/>
  <c r="K48" i="18"/>
  <c r="G74" i="12"/>
  <c r="K44" i="18"/>
  <c r="L44" i="18"/>
  <c r="I44" i="18"/>
  <c r="J44" i="18"/>
  <c r="J36" i="18"/>
  <c r="L36" i="18"/>
  <c r="G34" i="12"/>
  <c r="K36" i="18"/>
  <c r="I36" i="18"/>
  <c r="J32" i="18"/>
  <c r="G33" i="12"/>
  <c r="L32" i="18"/>
  <c r="K32" i="18"/>
  <c r="I32" i="18"/>
  <c r="G8" i="12"/>
  <c r="J28" i="18"/>
  <c r="K28" i="18"/>
  <c r="I28" i="18"/>
  <c r="L28" i="18"/>
  <c r="J24" i="18"/>
  <c r="K24" i="18"/>
  <c r="G17" i="12"/>
  <c r="L24" i="18"/>
  <c r="I24" i="18"/>
  <c r="J20" i="18"/>
  <c r="L20" i="18"/>
  <c r="G12" i="12"/>
  <c r="I20" i="18"/>
  <c r="K20" i="18"/>
  <c r="J16" i="18"/>
  <c r="I16" i="18"/>
  <c r="G11" i="12"/>
  <c r="L16" i="18"/>
  <c r="K16" i="18"/>
  <c r="J38" i="12"/>
  <c r="I38" i="12"/>
  <c r="L38" i="12"/>
  <c r="K38" i="12"/>
  <c r="G48" i="12"/>
  <c r="G47" i="12" s="1"/>
  <c r="I8" i="18"/>
  <c r="L8" i="18"/>
  <c r="J8" i="18"/>
  <c r="K8" i="18"/>
  <c r="M8" i="12"/>
  <c r="N28" i="18"/>
  <c r="M48" i="12"/>
  <c r="N8" i="18"/>
  <c r="N4" i="18"/>
  <c r="G35" i="12"/>
  <c r="L57" i="18"/>
  <c r="K57" i="18"/>
  <c r="I57" i="18"/>
  <c r="J57" i="18"/>
  <c r="L53" i="18"/>
  <c r="I53" i="18"/>
  <c r="G9" i="12"/>
  <c r="K53" i="18"/>
  <c r="J53" i="18"/>
  <c r="K49" i="18"/>
  <c r="G29" i="12"/>
  <c r="L49" i="18"/>
  <c r="J49" i="18"/>
  <c r="I49" i="18"/>
  <c r="J41" i="18"/>
  <c r="K41" i="18"/>
  <c r="L41" i="18"/>
  <c r="G20" i="12"/>
  <c r="I41" i="18"/>
  <c r="L37" i="18"/>
  <c r="J37" i="18"/>
  <c r="K37" i="18"/>
  <c r="I37" i="18"/>
  <c r="G23" i="12"/>
  <c r="G13" i="12"/>
  <c r="I13" i="12" s="1"/>
  <c r="K33" i="18"/>
  <c r="I33" i="18"/>
  <c r="L33" i="18"/>
  <c r="J33" i="18"/>
  <c r="G71" i="12"/>
  <c r="K29" i="18"/>
  <c r="L29" i="18"/>
  <c r="J29" i="18"/>
  <c r="I29" i="18"/>
  <c r="G62" i="12"/>
  <c r="G61" i="12" s="1"/>
  <c r="L25" i="18"/>
  <c r="J25" i="18"/>
  <c r="I25" i="18"/>
  <c r="K25" i="18"/>
  <c r="G7" i="12"/>
  <c r="I21" i="18"/>
  <c r="L21" i="18"/>
  <c r="J21" i="18"/>
  <c r="K21" i="18"/>
  <c r="G55" i="12"/>
  <c r="I17" i="18"/>
  <c r="K17" i="18"/>
  <c r="J17" i="18"/>
  <c r="L17" i="18"/>
  <c r="I13" i="18"/>
  <c r="K13" i="18"/>
  <c r="G16" i="12"/>
  <c r="J13" i="18"/>
  <c r="L13" i="18"/>
  <c r="L9" i="18"/>
  <c r="G6" i="12"/>
  <c r="J9" i="18"/>
  <c r="K9" i="18"/>
  <c r="I9" i="18"/>
  <c r="K5" i="18"/>
  <c r="G37" i="12"/>
  <c r="G36" i="12" s="1"/>
  <c r="I5" i="18"/>
  <c r="J5" i="18"/>
  <c r="L5" i="18"/>
  <c r="M41" i="12"/>
  <c r="N41" i="12" s="1"/>
  <c r="N43" i="18"/>
  <c r="M57" i="12"/>
  <c r="N23" i="18"/>
  <c r="G19" i="12"/>
  <c r="K45" i="18"/>
  <c r="I45" i="18"/>
  <c r="L45" i="18"/>
  <c r="J45" i="18"/>
  <c r="G19" i="11"/>
  <c r="J46" i="17"/>
  <c r="F46" i="17"/>
  <c r="F19" i="11" s="1"/>
  <c r="M46" i="12"/>
  <c r="M45" i="12" s="1"/>
  <c r="N51" i="18"/>
  <c r="G46" i="12"/>
  <c r="G45" i="12" s="1"/>
  <c r="I51" i="18"/>
  <c r="J51" i="18"/>
  <c r="L51" i="18"/>
  <c r="K51" i="18"/>
  <c r="N52" i="17"/>
  <c r="N46" i="11" s="1"/>
  <c r="J52" i="17"/>
  <c r="F52" i="17"/>
  <c r="F46" i="11" s="1"/>
  <c r="F45" i="11" s="1"/>
  <c r="K40" i="18"/>
  <c r="I40" i="18"/>
  <c r="L40" i="18"/>
  <c r="J40" i="18"/>
  <c r="G25" i="12"/>
  <c r="J41" i="17"/>
  <c r="G25" i="11"/>
  <c r="F41" i="17"/>
  <c r="F25" i="11" s="1"/>
  <c r="F21" i="11" s="1"/>
  <c r="G60" i="12"/>
  <c r="K7" i="18"/>
  <c r="L7" i="18"/>
  <c r="I7" i="18"/>
  <c r="J7" i="18"/>
  <c r="J8" i="17"/>
  <c r="I12" i="18"/>
  <c r="L12" i="18"/>
  <c r="K12" i="18"/>
  <c r="J12" i="18"/>
  <c r="L4" i="18"/>
  <c r="I4" i="18"/>
  <c r="J4" i="18"/>
  <c r="K43" i="11"/>
  <c r="K42" i="11" s="1"/>
  <c r="G43" i="11"/>
  <c r="G42" i="11" s="1"/>
  <c r="J5" i="17"/>
  <c r="F5" i="17"/>
  <c r="F43" i="11" s="1"/>
  <c r="F42" i="11" s="1"/>
  <c r="G18" i="11"/>
  <c r="G38" i="11"/>
  <c r="J13" i="17"/>
  <c r="J57" i="17"/>
  <c r="J56" i="17"/>
  <c r="F47" i="17"/>
  <c r="F53" i="11" s="1"/>
  <c r="J47" i="17"/>
  <c r="E61" i="18"/>
  <c r="I45" i="17"/>
  <c r="N45" i="17"/>
  <c r="N74" i="11" s="1"/>
  <c r="G74" i="11"/>
  <c r="G34" i="11"/>
  <c r="I37" i="17"/>
  <c r="H61" i="18"/>
  <c r="D68" i="11"/>
  <c r="G71" i="11"/>
  <c r="J30" i="17"/>
  <c r="M71" i="11"/>
  <c r="F61" i="18"/>
  <c r="D61" i="18"/>
  <c r="E62" i="17"/>
  <c r="J24" i="17"/>
  <c r="G61" i="18"/>
  <c r="M61" i="18"/>
  <c r="F70" i="11"/>
  <c r="F68" i="11" s="1"/>
  <c r="D62" i="17"/>
  <c r="E70" i="11"/>
  <c r="E68" i="11" s="1"/>
  <c r="N19" i="17"/>
  <c r="N70" i="11" s="1"/>
  <c r="G62" i="17"/>
  <c r="J19" i="17"/>
  <c r="S70" i="11"/>
  <c r="G70" i="11"/>
  <c r="L59" i="17"/>
  <c r="L76" i="11" s="1"/>
  <c r="L23" i="17"/>
  <c r="L49" i="11" s="1"/>
  <c r="L47" i="11" s="1"/>
  <c r="L7" i="17"/>
  <c r="L69" i="11" s="1"/>
  <c r="M47" i="12" l="1"/>
  <c r="D78" i="12"/>
  <c r="D77" i="12"/>
  <c r="E77" i="12"/>
  <c r="E78" i="12"/>
  <c r="G10" i="12"/>
  <c r="G54" i="12"/>
  <c r="G5" i="12"/>
  <c r="G15" i="12"/>
  <c r="G54" i="11"/>
  <c r="G68" i="11"/>
  <c r="M50" i="11"/>
  <c r="I47" i="11"/>
  <c r="L77" i="13"/>
  <c r="I78" i="13"/>
  <c r="I77" i="13"/>
  <c r="N55" i="12"/>
  <c r="G27" i="12"/>
  <c r="G21" i="12"/>
  <c r="G50" i="12"/>
  <c r="G68" i="12"/>
  <c r="F78" i="12"/>
  <c r="F77" i="12"/>
  <c r="G31" i="12"/>
  <c r="G42" i="12"/>
  <c r="G58" i="12"/>
  <c r="H78" i="12"/>
  <c r="H77" i="12"/>
  <c r="M68" i="11"/>
  <c r="L68" i="11"/>
  <c r="G10" i="11"/>
  <c r="K58" i="11"/>
  <c r="F15" i="11"/>
  <c r="G27" i="11"/>
  <c r="F36" i="11"/>
  <c r="T68" i="11"/>
  <c r="T77" i="11" s="1"/>
  <c r="C50" i="11"/>
  <c r="N54" i="11"/>
  <c r="U55" i="11"/>
  <c r="G31" i="11"/>
  <c r="G21" i="11"/>
  <c r="D77" i="11"/>
  <c r="D78" i="11"/>
  <c r="L51" i="11"/>
  <c r="L50" i="11" s="1"/>
  <c r="K50" i="11"/>
  <c r="N61" i="11"/>
  <c r="I46" i="11"/>
  <c r="I45" i="11" s="1"/>
  <c r="G45" i="11"/>
  <c r="J46" i="11"/>
  <c r="J45" i="11" s="1"/>
  <c r="K61" i="11"/>
  <c r="L62" i="11"/>
  <c r="L61" i="11" s="1"/>
  <c r="U44" i="11"/>
  <c r="J53" i="11"/>
  <c r="J50" i="11" s="1"/>
  <c r="I53" i="11"/>
  <c r="C58" i="11"/>
  <c r="E78" i="11"/>
  <c r="E77" i="11"/>
  <c r="L58" i="11"/>
  <c r="I60" i="11"/>
  <c r="I58" i="11" s="1"/>
  <c r="J60" i="11"/>
  <c r="J58" i="11" s="1"/>
  <c r="N50" i="11"/>
  <c r="F58" i="11"/>
  <c r="N45" i="11"/>
  <c r="G36" i="11"/>
  <c r="G5" i="11"/>
  <c r="F50" i="11"/>
  <c r="J57" i="11"/>
  <c r="I57" i="11"/>
  <c r="I56" i="11"/>
  <c r="J56" i="11"/>
  <c r="U49" i="11"/>
  <c r="N68" i="11"/>
  <c r="N47" i="11"/>
  <c r="U48" i="11"/>
  <c r="S68" i="11"/>
  <c r="S77" i="11" s="1"/>
  <c r="G15" i="11"/>
  <c r="F47" i="11"/>
  <c r="N58" i="11"/>
  <c r="U59" i="11"/>
  <c r="I50" i="11"/>
  <c r="U52" i="11"/>
  <c r="J47" i="11"/>
  <c r="G58" i="11"/>
  <c r="U72" i="11"/>
  <c r="C71" i="16" s="1"/>
  <c r="U75" i="11"/>
  <c r="C74" i="16" s="1"/>
  <c r="U69" i="11"/>
  <c r="U73" i="11"/>
  <c r="C72" i="16" s="1"/>
  <c r="O55" i="18"/>
  <c r="O23" i="18"/>
  <c r="O46" i="18"/>
  <c r="O29" i="18"/>
  <c r="I62" i="17"/>
  <c r="I30" i="11"/>
  <c r="T62" i="17"/>
  <c r="J17" i="11"/>
  <c r="I17" i="11"/>
  <c r="J13" i="11"/>
  <c r="I23" i="11"/>
  <c r="J23" i="11"/>
  <c r="I20" i="11"/>
  <c r="J20" i="11"/>
  <c r="J9" i="11"/>
  <c r="I9" i="11"/>
  <c r="J62" i="17"/>
  <c r="I8" i="11"/>
  <c r="J8" i="11"/>
  <c r="I37" i="11"/>
  <c r="J37" i="11"/>
  <c r="J29" i="11"/>
  <c r="I29" i="11"/>
  <c r="J76" i="11"/>
  <c r="I35" i="11"/>
  <c r="J35" i="11"/>
  <c r="J41" i="11"/>
  <c r="I41" i="11"/>
  <c r="I12" i="11"/>
  <c r="J12" i="11"/>
  <c r="J14" i="11"/>
  <c r="I14" i="11"/>
  <c r="I26" i="11"/>
  <c r="J26" i="11"/>
  <c r="I7" i="11"/>
  <c r="J7" i="11"/>
  <c r="I24" i="11"/>
  <c r="J24" i="11"/>
  <c r="O32" i="18"/>
  <c r="N61" i="18"/>
  <c r="O43" i="18"/>
  <c r="O4" i="18"/>
  <c r="O56" i="18"/>
  <c r="O21" i="18"/>
  <c r="O48" i="18"/>
  <c r="O60" i="18"/>
  <c r="O11" i="18"/>
  <c r="O19" i="18"/>
  <c r="O27" i="18"/>
  <c r="O31" i="18"/>
  <c r="O39" i="18"/>
  <c r="O47" i="18"/>
  <c r="O22" i="18"/>
  <c r="O58" i="18"/>
  <c r="O16" i="18"/>
  <c r="O9" i="18"/>
  <c r="O25" i="18"/>
  <c r="O33" i="18"/>
  <c r="O37" i="18"/>
  <c r="O41" i="18"/>
  <c r="O57" i="18"/>
  <c r="O20" i="18"/>
  <c r="O59" i="18"/>
  <c r="O34" i="18"/>
  <c r="O26" i="18"/>
  <c r="O13" i="18"/>
  <c r="O49" i="18"/>
  <c r="O52" i="18"/>
  <c r="O15" i="18"/>
  <c r="O30" i="18"/>
  <c r="O42" i="18"/>
  <c r="O50" i="18"/>
  <c r="O54" i="18"/>
  <c r="O28" i="18"/>
  <c r="O24" i="18"/>
  <c r="O10" i="18"/>
  <c r="O14" i="18"/>
  <c r="O38" i="18"/>
  <c r="O45" i="18"/>
  <c r="J37" i="12"/>
  <c r="I37" i="12"/>
  <c r="L37" i="12"/>
  <c r="K37" i="12"/>
  <c r="J7" i="12"/>
  <c r="K7" i="12"/>
  <c r="L7" i="12"/>
  <c r="I7" i="12"/>
  <c r="L48" i="12"/>
  <c r="K48" i="12"/>
  <c r="J48" i="12"/>
  <c r="I48" i="12"/>
  <c r="L8" i="12"/>
  <c r="J8" i="12"/>
  <c r="K8" i="12"/>
  <c r="I8" i="12"/>
  <c r="O5" i="18"/>
  <c r="O53" i="18"/>
  <c r="L51" i="12"/>
  <c r="K51" i="12"/>
  <c r="J51" i="12"/>
  <c r="I69" i="12"/>
  <c r="J69" i="12"/>
  <c r="K69" i="12"/>
  <c r="L69" i="12"/>
  <c r="J72" i="12"/>
  <c r="K72" i="12"/>
  <c r="L72" i="12"/>
  <c r="I72" i="12"/>
  <c r="K75" i="12"/>
  <c r="L75" i="12"/>
  <c r="I75" i="12"/>
  <c r="J75" i="12"/>
  <c r="I43" i="12"/>
  <c r="J43" i="12"/>
  <c r="K43" i="12"/>
  <c r="L43" i="12"/>
  <c r="N37" i="12"/>
  <c r="K56" i="12"/>
  <c r="I56" i="12"/>
  <c r="L56" i="12"/>
  <c r="J56" i="12"/>
  <c r="O6" i="18"/>
  <c r="K44" i="12"/>
  <c r="L44" i="12"/>
  <c r="I44" i="12"/>
  <c r="J44" i="12"/>
  <c r="L49" i="12"/>
  <c r="K49" i="12"/>
  <c r="J49" i="12"/>
  <c r="I49" i="12"/>
  <c r="I73" i="12"/>
  <c r="J73" i="12"/>
  <c r="K73" i="12"/>
  <c r="L73" i="12"/>
  <c r="O40" i="18"/>
  <c r="K71" i="12"/>
  <c r="L71" i="12"/>
  <c r="I71" i="12"/>
  <c r="J71" i="12"/>
  <c r="L9" i="12"/>
  <c r="J9" i="12"/>
  <c r="K9" i="12"/>
  <c r="I9" i="12"/>
  <c r="O8" i="18"/>
  <c r="O17" i="18"/>
  <c r="K39" i="12"/>
  <c r="J39" i="12"/>
  <c r="I39" i="12"/>
  <c r="L39" i="12"/>
  <c r="N69" i="12"/>
  <c r="L40" i="12"/>
  <c r="K40" i="12"/>
  <c r="J40" i="12"/>
  <c r="I40" i="12"/>
  <c r="G63" i="12"/>
  <c r="L55" i="12"/>
  <c r="J55" i="12"/>
  <c r="K55" i="12"/>
  <c r="I55" i="12"/>
  <c r="N48" i="12"/>
  <c r="N47" i="12" s="1"/>
  <c r="L74" i="12"/>
  <c r="I74" i="12"/>
  <c r="J74" i="12"/>
  <c r="K74" i="12"/>
  <c r="L52" i="12"/>
  <c r="K52" i="12"/>
  <c r="J52" i="12"/>
  <c r="I41" i="12"/>
  <c r="L41" i="12"/>
  <c r="K41" i="12"/>
  <c r="J41" i="12"/>
  <c r="L70" i="12"/>
  <c r="I70" i="12"/>
  <c r="J70" i="12"/>
  <c r="K70" i="12"/>
  <c r="J19" i="11"/>
  <c r="I19" i="11"/>
  <c r="N46" i="12"/>
  <c r="N45" i="12" s="1"/>
  <c r="L46" i="12"/>
  <c r="L45" i="12" s="1"/>
  <c r="K46" i="12"/>
  <c r="K45" i="12" s="1"/>
  <c r="J46" i="12"/>
  <c r="J45" i="12" s="1"/>
  <c r="I46" i="12"/>
  <c r="I45" i="12" s="1"/>
  <c r="O51" i="18"/>
  <c r="I25" i="11"/>
  <c r="J25" i="11"/>
  <c r="O7" i="18"/>
  <c r="J43" i="11"/>
  <c r="J42" i="11" s="1"/>
  <c r="I43" i="11"/>
  <c r="I42" i="11" s="1"/>
  <c r="O35" i="18"/>
  <c r="J18" i="11"/>
  <c r="I18" i="11"/>
  <c r="I61" i="18"/>
  <c r="O12" i="18"/>
  <c r="J38" i="11"/>
  <c r="I38" i="11"/>
  <c r="F62" i="17"/>
  <c r="O44" i="18"/>
  <c r="J74" i="11"/>
  <c r="I74" i="11"/>
  <c r="O36" i="18"/>
  <c r="J61" i="18"/>
  <c r="J34" i="11"/>
  <c r="I34" i="11"/>
  <c r="L61" i="18"/>
  <c r="K61" i="18"/>
  <c r="J71" i="11"/>
  <c r="I71" i="11"/>
  <c r="O18" i="18"/>
  <c r="I70" i="11"/>
  <c r="J70" i="11"/>
  <c r="L62" i="17"/>
  <c r="K47" i="12" l="1"/>
  <c r="G78" i="12"/>
  <c r="K42" i="12"/>
  <c r="I47" i="12"/>
  <c r="K36" i="12"/>
  <c r="J42" i="12"/>
  <c r="J47" i="12"/>
  <c r="L36" i="12"/>
  <c r="I42" i="12"/>
  <c r="I36" i="12"/>
  <c r="G77" i="12"/>
  <c r="L42" i="12"/>
  <c r="L47" i="12"/>
  <c r="J36" i="12"/>
  <c r="J68" i="11"/>
  <c r="I54" i="11"/>
  <c r="F77" i="11"/>
  <c r="U51" i="11"/>
  <c r="U47" i="11"/>
  <c r="I68" i="11"/>
  <c r="F78" i="11"/>
  <c r="U62" i="11"/>
  <c r="U61" i="11" s="1"/>
  <c r="G77" i="11"/>
  <c r="G78" i="11"/>
  <c r="U57" i="11"/>
  <c r="I36" i="11"/>
  <c r="C68" i="16"/>
  <c r="U56" i="11"/>
  <c r="U46" i="11"/>
  <c r="U45" i="11" s="1"/>
  <c r="U60" i="11"/>
  <c r="U58" i="11" s="1"/>
  <c r="U53" i="11"/>
  <c r="J54" i="11"/>
  <c r="U70" i="11"/>
  <c r="U71" i="11"/>
  <c r="C70" i="16" s="1"/>
  <c r="U74" i="11"/>
  <c r="C73" i="16" s="1"/>
  <c r="U76" i="11"/>
  <c r="C75" i="16" s="1"/>
  <c r="O72" i="12"/>
  <c r="D71" i="16" s="1"/>
  <c r="I71" i="16" s="1"/>
  <c r="O55" i="12"/>
  <c r="O49" i="12"/>
  <c r="D48" i="16" s="1"/>
  <c r="O41" i="12"/>
  <c r="D40" i="16" s="1"/>
  <c r="O37" i="12"/>
  <c r="O43" i="12"/>
  <c r="O48" i="12"/>
  <c r="O69" i="12"/>
  <c r="O46" i="12"/>
  <c r="O45" i="12" s="1"/>
  <c r="O61" i="18"/>
  <c r="D36" i="16" l="1"/>
  <c r="D47" i="16"/>
  <c r="D46" i="16" s="1"/>
  <c r="O47" i="12"/>
  <c r="D54" i="16"/>
  <c r="U54" i="11"/>
  <c r="U50" i="11"/>
  <c r="U68" i="11"/>
  <c r="C69" i="16"/>
  <c r="D45" i="16"/>
  <c r="D44" i="16" s="1"/>
  <c r="D42" i="16"/>
  <c r="D68" i="16"/>
  <c r="I68" i="16" s="1"/>
  <c r="C67" i="16" l="1"/>
  <c r="K5" i="4"/>
  <c r="K62" i="4" s="1"/>
  <c r="J62" i="4" l="1"/>
  <c r="V62" i="20"/>
  <c r="G6" i="10"/>
  <c r="H6" i="10"/>
  <c r="I6" i="10"/>
  <c r="J6" i="10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32" i="10"/>
  <c r="H32" i="10"/>
  <c r="I32" i="10"/>
  <c r="J32" i="10"/>
  <c r="G33" i="10"/>
  <c r="H33" i="10"/>
  <c r="I33" i="10"/>
  <c r="J33" i="10"/>
  <c r="G34" i="10"/>
  <c r="H34" i="10"/>
  <c r="I34" i="10"/>
  <c r="J34" i="10"/>
  <c r="G35" i="10"/>
  <c r="H35" i="10"/>
  <c r="I35" i="10"/>
  <c r="J35" i="10"/>
  <c r="G37" i="10"/>
  <c r="H37" i="10"/>
  <c r="I37" i="10"/>
  <c r="J37" i="10"/>
  <c r="G38" i="10"/>
  <c r="H38" i="10"/>
  <c r="I38" i="10"/>
  <c r="J38" i="10"/>
  <c r="G39" i="10"/>
  <c r="H39" i="10"/>
  <c r="I39" i="10"/>
  <c r="J39" i="10"/>
  <c r="G40" i="10"/>
  <c r="H40" i="10"/>
  <c r="I40" i="10"/>
  <c r="J40" i="10"/>
  <c r="G41" i="10"/>
  <c r="H41" i="10"/>
  <c r="I41" i="10"/>
  <c r="J41" i="10"/>
  <c r="G42" i="10"/>
  <c r="H42" i="10"/>
  <c r="I42" i="10"/>
  <c r="J42" i="10"/>
  <c r="G43" i="10"/>
  <c r="H43" i="10"/>
  <c r="I43" i="10"/>
  <c r="J43" i="10"/>
  <c r="G44" i="10"/>
  <c r="H44" i="10"/>
  <c r="I44" i="10"/>
  <c r="J44" i="10"/>
  <c r="G45" i="10"/>
  <c r="H45" i="10"/>
  <c r="I45" i="10"/>
  <c r="J45" i="10"/>
  <c r="G46" i="10"/>
  <c r="H46" i="10"/>
  <c r="I46" i="10"/>
  <c r="J46" i="10"/>
  <c r="G47" i="10"/>
  <c r="H47" i="10"/>
  <c r="I47" i="10"/>
  <c r="J47" i="10"/>
  <c r="G48" i="10"/>
  <c r="H48" i="10"/>
  <c r="I48" i="10"/>
  <c r="J48" i="10"/>
  <c r="G49" i="10"/>
  <c r="H49" i="10"/>
  <c r="I49" i="10"/>
  <c r="J49" i="10"/>
  <c r="G50" i="10"/>
  <c r="H50" i="10"/>
  <c r="I50" i="10"/>
  <c r="J50" i="10"/>
  <c r="G51" i="10"/>
  <c r="H51" i="10"/>
  <c r="I51" i="10"/>
  <c r="J51" i="10"/>
  <c r="G52" i="10"/>
  <c r="H52" i="10"/>
  <c r="I52" i="10"/>
  <c r="J52" i="10"/>
  <c r="G53" i="10"/>
  <c r="H53" i="10"/>
  <c r="I53" i="10"/>
  <c r="J53" i="10"/>
  <c r="G54" i="10"/>
  <c r="H54" i="10"/>
  <c r="I54" i="10"/>
  <c r="J54" i="10"/>
  <c r="G55" i="10"/>
  <c r="H55" i="10"/>
  <c r="I55" i="10"/>
  <c r="J55" i="10"/>
  <c r="G56" i="10"/>
  <c r="H56" i="10"/>
  <c r="I56" i="10"/>
  <c r="J56" i="10"/>
  <c r="G57" i="10"/>
  <c r="H57" i="10"/>
  <c r="I57" i="10"/>
  <c r="J57" i="10"/>
  <c r="G58" i="10"/>
  <c r="H58" i="10"/>
  <c r="I58" i="10"/>
  <c r="J58" i="10"/>
  <c r="G59" i="10"/>
  <c r="H59" i="10"/>
  <c r="I59" i="10"/>
  <c r="J59" i="10"/>
  <c r="G60" i="10"/>
  <c r="H60" i="10"/>
  <c r="I60" i="10"/>
  <c r="J60" i="10"/>
  <c r="F61" i="10"/>
  <c r="G61" i="10"/>
  <c r="H61" i="10"/>
  <c r="I61" i="10"/>
  <c r="J61" i="10"/>
  <c r="Y5" i="9"/>
  <c r="AA5" i="9"/>
  <c r="S5" i="3"/>
  <c r="S62" i="3" s="1"/>
  <c r="T5" i="3"/>
  <c r="T62" i="3" s="1"/>
  <c r="E60" i="9"/>
  <c r="F60" i="9"/>
  <c r="E61" i="9"/>
  <c r="F61" i="9"/>
  <c r="F5" i="9"/>
  <c r="D6" i="10"/>
  <c r="D7" i="10"/>
  <c r="D9" i="10"/>
  <c r="D10" i="10"/>
  <c r="D11" i="10"/>
  <c r="D12" i="10"/>
  <c r="D14" i="10"/>
  <c r="D15" i="10"/>
  <c r="D16" i="10"/>
  <c r="D17" i="10"/>
  <c r="D18" i="10"/>
  <c r="D19" i="10"/>
  <c r="D21" i="10"/>
  <c r="D43" i="10"/>
  <c r="D45" i="10"/>
  <c r="D47" i="10"/>
  <c r="D51" i="10"/>
  <c r="D55" i="10"/>
  <c r="J5" i="10" l="1"/>
  <c r="AA62" i="9"/>
  <c r="H5" i="10"/>
  <c r="Y62" i="9"/>
  <c r="D46" i="10"/>
  <c r="D52" i="10"/>
  <c r="D41" i="10"/>
  <c r="D8" i="10"/>
  <c r="D13" i="10"/>
  <c r="J36" i="10"/>
  <c r="I36" i="10"/>
  <c r="H36" i="10"/>
  <c r="G36" i="10"/>
  <c r="D36" i="10"/>
  <c r="D57" i="10"/>
  <c r="D56" i="10"/>
  <c r="D30" i="10"/>
  <c r="D24" i="10"/>
  <c r="D54" i="10"/>
  <c r="D59" i="10"/>
  <c r="D58" i="10"/>
  <c r="D53" i="10"/>
  <c r="D50" i="10"/>
  <c r="D49" i="10"/>
  <c r="D48" i="10"/>
  <c r="D44" i="10"/>
  <c r="D42" i="10"/>
  <c r="D40" i="10"/>
  <c r="D39" i="10"/>
  <c r="D38" i="10"/>
  <c r="D37" i="10"/>
  <c r="D35" i="10"/>
  <c r="D34" i="10"/>
  <c r="D33" i="10"/>
  <c r="D32" i="10"/>
  <c r="D31" i="10"/>
  <c r="D29" i="10"/>
  <c r="D28" i="10"/>
  <c r="D27" i="10"/>
  <c r="D26" i="10"/>
  <c r="D25" i="10"/>
  <c r="D23" i="10"/>
  <c r="D22" i="10"/>
  <c r="D20" i="10"/>
  <c r="C60" i="9"/>
  <c r="D60" i="9"/>
  <c r="G60" i="9"/>
  <c r="H60" i="9"/>
  <c r="I60" i="9"/>
  <c r="J60" i="9"/>
  <c r="K60" i="9"/>
  <c r="L60" i="9"/>
  <c r="M60" i="9"/>
  <c r="N60" i="9"/>
  <c r="O60" i="9"/>
  <c r="P60" i="9"/>
  <c r="C61" i="9"/>
  <c r="D61" i="9"/>
  <c r="G61" i="9"/>
  <c r="H61" i="9"/>
  <c r="I61" i="9"/>
  <c r="J61" i="9"/>
  <c r="K61" i="9"/>
  <c r="L61" i="9"/>
  <c r="M61" i="9"/>
  <c r="N61" i="9"/>
  <c r="O61" i="9"/>
  <c r="P61" i="9"/>
  <c r="C61" i="10" l="1"/>
  <c r="H62" i="10"/>
  <c r="D61" i="10"/>
  <c r="J62" i="10"/>
  <c r="D60" i="10"/>
  <c r="C60" i="10"/>
  <c r="U60" i="9" l="1"/>
  <c r="E6" i="10"/>
  <c r="L6" i="10" s="1"/>
  <c r="AF6" i="9"/>
  <c r="AE6" i="9"/>
  <c r="AB6" i="9"/>
  <c r="AC6" i="9"/>
  <c r="AD6" i="9"/>
  <c r="E7" i="10"/>
  <c r="L7" i="10" s="1"/>
  <c r="AF7" i="9"/>
  <c r="AB7" i="9"/>
  <c r="AC7" i="9"/>
  <c r="AD7" i="9"/>
  <c r="E8" i="10"/>
  <c r="L8" i="10" s="1"/>
  <c r="AF8" i="9"/>
  <c r="AB8" i="9"/>
  <c r="AC8" i="9"/>
  <c r="AD8" i="9"/>
  <c r="AF9" i="9"/>
  <c r="AB9" i="9"/>
  <c r="AC9" i="9"/>
  <c r="AD9" i="9"/>
  <c r="E10" i="10"/>
  <c r="L10" i="10" s="1"/>
  <c r="AF10" i="9"/>
  <c r="AE10" i="9"/>
  <c r="AB10" i="9"/>
  <c r="AC10" i="9"/>
  <c r="AD10" i="9"/>
  <c r="E11" i="10"/>
  <c r="L11" i="10" s="1"/>
  <c r="AF11" i="9"/>
  <c r="AB11" i="9"/>
  <c r="AC11" i="9"/>
  <c r="AD11" i="9"/>
  <c r="AB12" i="9"/>
  <c r="AC12" i="9"/>
  <c r="AD12" i="9"/>
  <c r="AF13" i="9"/>
  <c r="AB13" i="9"/>
  <c r="AC13" i="9"/>
  <c r="AD13" i="9"/>
  <c r="AB14" i="9"/>
  <c r="AD14" i="9"/>
  <c r="AF15" i="9"/>
  <c r="AB15" i="9"/>
  <c r="AC15" i="9"/>
  <c r="AD15" i="9"/>
  <c r="E16" i="10"/>
  <c r="L16" i="10" s="1"/>
  <c r="AF16" i="9"/>
  <c r="AB16" i="9"/>
  <c r="AC16" i="9"/>
  <c r="AD16" i="9"/>
  <c r="E17" i="10"/>
  <c r="L17" i="10" s="1"/>
  <c r="AF17" i="9"/>
  <c r="AE17" i="9"/>
  <c r="AB17" i="9"/>
  <c r="AC17" i="9"/>
  <c r="AD17" i="9"/>
  <c r="E18" i="10"/>
  <c r="L18" i="10" s="1"/>
  <c r="AF18" i="9"/>
  <c r="AB18" i="9"/>
  <c r="AC18" i="9"/>
  <c r="AD18" i="9"/>
  <c r="AF19" i="9"/>
  <c r="AB19" i="9"/>
  <c r="AC19" i="9"/>
  <c r="AD19" i="9"/>
  <c r="E20" i="10"/>
  <c r="L20" i="10" s="1"/>
  <c r="AF20" i="9"/>
  <c r="AB20" i="9"/>
  <c r="AC20" i="9"/>
  <c r="AD20" i="9"/>
  <c r="E21" i="10"/>
  <c r="L21" i="10" s="1"/>
  <c r="AF21" i="9"/>
  <c r="AB21" i="9"/>
  <c r="AC21" i="9"/>
  <c r="AD21" i="9"/>
  <c r="E22" i="10"/>
  <c r="L22" i="10" s="1"/>
  <c r="AF22" i="9"/>
  <c r="AB22" i="9"/>
  <c r="AC22" i="9"/>
  <c r="AD22" i="9"/>
  <c r="AF23" i="9"/>
  <c r="AB23" i="9"/>
  <c r="AC23" i="9"/>
  <c r="AD23" i="9"/>
  <c r="E24" i="10"/>
  <c r="L24" i="10" s="1"/>
  <c r="AF24" i="9"/>
  <c r="AB24" i="9"/>
  <c r="AC24" i="9"/>
  <c r="AD24" i="9"/>
  <c r="E25" i="10"/>
  <c r="L25" i="10" s="1"/>
  <c r="AF25" i="9"/>
  <c r="AB25" i="9"/>
  <c r="AC25" i="9"/>
  <c r="AD25" i="9"/>
  <c r="E26" i="10"/>
  <c r="L26" i="10" s="1"/>
  <c r="AF26" i="9"/>
  <c r="AB26" i="9"/>
  <c r="AC26" i="9"/>
  <c r="AD26" i="9"/>
  <c r="AF27" i="9"/>
  <c r="AB27" i="9"/>
  <c r="AC27" i="9"/>
  <c r="AD27" i="9"/>
  <c r="E28" i="10"/>
  <c r="L28" i="10" s="1"/>
  <c r="AF28" i="9"/>
  <c r="AB28" i="9"/>
  <c r="AC28" i="9"/>
  <c r="AD28" i="9"/>
  <c r="E29" i="10"/>
  <c r="L29" i="10" s="1"/>
  <c r="AF29" i="9"/>
  <c r="AB29" i="9"/>
  <c r="AC29" i="9"/>
  <c r="AD29" i="9"/>
  <c r="E30" i="10"/>
  <c r="L30" i="10" s="1"/>
  <c r="AF30" i="9"/>
  <c r="AB30" i="9"/>
  <c r="AC30" i="9"/>
  <c r="AD30" i="9"/>
  <c r="AF31" i="9"/>
  <c r="AB31" i="9"/>
  <c r="AC31" i="9"/>
  <c r="AD31" i="9"/>
  <c r="E32" i="10"/>
  <c r="L32" i="10" s="1"/>
  <c r="AF32" i="9"/>
  <c r="AB32" i="9"/>
  <c r="AC32" i="9"/>
  <c r="AD32" i="9"/>
  <c r="E33" i="10"/>
  <c r="L33" i="10" s="1"/>
  <c r="AF33" i="9"/>
  <c r="AB33" i="9"/>
  <c r="AC33" i="9"/>
  <c r="AD33" i="9"/>
  <c r="E34" i="10"/>
  <c r="L34" i="10" s="1"/>
  <c r="AF34" i="9"/>
  <c r="AB34" i="9"/>
  <c r="AC34" i="9"/>
  <c r="AD34" i="9"/>
  <c r="AF35" i="9"/>
  <c r="AB35" i="9"/>
  <c r="AC35" i="9"/>
  <c r="AD35" i="9"/>
  <c r="AB36" i="9"/>
  <c r="AC36" i="9"/>
  <c r="AD36" i="9"/>
  <c r="E37" i="10"/>
  <c r="L37" i="10" s="1"/>
  <c r="AF37" i="9"/>
  <c r="AB37" i="9"/>
  <c r="AC37" i="9"/>
  <c r="AD37" i="9"/>
  <c r="E38" i="10"/>
  <c r="L38" i="10" s="1"/>
  <c r="AF38" i="9"/>
  <c r="AB38" i="9"/>
  <c r="AC38" i="9"/>
  <c r="AD38" i="9"/>
  <c r="E39" i="10"/>
  <c r="L39" i="10" s="1"/>
  <c r="AF39" i="9"/>
  <c r="AB39" i="9"/>
  <c r="AC39" i="9"/>
  <c r="AD39" i="9"/>
  <c r="E40" i="10"/>
  <c r="L40" i="10" s="1"/>
  <c r="AF40" i="9"/>
  <c r="AB40" i="9"/>
  <c r="AC40" i="9"/>
  <c r="AD40" i="9"/>
  <c r="E41" i="10"/>
  <c r="L41" i="10" s="1"/>
  <c r="AF41" i="9"/>
  <c r="AB41" i="9"/>
  <c r="AC41" i="9"/>
  <c r="AD41" i="9"/>
  <c r="E42" i="10"/>
  <c r="L42" i="10" s="1"/>
  <c r="AF42" i="9"/>
  <c r="AE42" i="9"/>
  <c r="AB42" i="9"/>
  <c r="AC42" i="9"/>
  <c r="AD42" i="9"/>
  <c r="AF43" i="9"/>
  <c r="AB43" i="9"/>
  <c r="AC43" i="9"/>
  <c r="AD43" i="9"/>
  <c r="E44" i="10"/>
  <c r="L44" i="10" s="1"/>
  <c r="AF44" i="9"/>
  <c r="AB44" i="9"/>
  <c r="AC44" i="9"/>
  <c r="AD44" i="9"/>
  <c r="E45" i="10"/>
  <c r="L45" i="10" s="1"/>
  <c r="AF45" i="9"/>
  <c r="AB45" i="9"/>
  <c r="AC45" i="9"/>
  <c r="AD45" i="9"/>
  <c r="E46" i="10"/>
  <c r="L46" i="10" s="1"/>
  <c r="AF46" i="9"/>
  <c r="AB46" i="9"/>
  <c r="AC46" i="9"/>
  <c r="AD46" i="9"/>
  <c r="E47" i="10"/>
  <c r="L47" i="10" s="1"/>
  <c r="AF47" i="9"/>
  <c r="AB47" i="9"/>
  <c r="AC47" i="9"/>
  <c r="AD47" i="9"/>
  <c r="E48" i="10"/>
  <c r="L48" i="10" s="1"/>
  <c r="AF48" i="9"/>
  <c r="AB48" i="9"/>
  <c r="AC48" i="9"/>
  <c r="AD48" i="9"/>
  <c r="E49" i="10"/>
  <c r="L49" i="10" s="1"/>
  <c r="AF49" i="9"/>
  <c r="AB49" i="9"/>
  <c r="AC49" i="9"/>
  <c r="AD49" i="9"/>
  <c r="E50" i="10"/>
  <c r="L50" i="10" s="1"/>
  <c r="AF50" i="9"/>
  <c r="AB50" i="9"/>
  <c r="AC50" i="9"/>
  <c r="AD50" i="9"/>
  <c r="E51" i="10"/>
  <c r="L51" i="10" s="1"/>
  <c r="AF51" i="9"/>
  <c r="AB51" i="9"/>
  <c r="AC51" i="9"/>
  <c r="AD51" i="9"/>
  <c r="E52" i="10"/>
  <c r="L52" i="10" s="1"/>
  <c r="AF52" i="9"/>
  <c r="AE52" i="9"/>
  <c r="AB52" i="9"/>
  <c r="AC52" i="9"/>
  <c r="AD52" i="9"/>
  <c r="E53" i="10"/>
  <c r="L53" i="10" s="1"/>
  <c r="AF53" i="9"/>
  <c r="AB53" i="9"/>
  <c r="AC53" i="9"/>
  <c r="AD53" i="9"/>
  <c r="E54" i="10"/>
  <c r="L54" i="10" s="1"/>
  <c r="AF54" i="9"/>
  <c r="AB54" i="9"/>
  <c r="AC54" i="9"/>
  <c r="AD54" i="9"/>
  <c r="AF55" i="9"/>
  <c r="AB55" i="9"/>
  <c r="AC55" i="9"/>
  <c r="AD55" i="9"/>
  <c r="E56" i="10"/>
  <c r="L56" i="10" s="1"/>
  <c r="AF56" i="9"/>
  <c r="AB56" i="9"/>
  <c r="AC56" i="9"/>
  <c r="AD56" i="9"/>
  <c r="E57" i="10"/>
  <c r="L57" i="10" s="1"/>
  <c r="AF57" i="9"/>
  <c r="AB57" i="9"/>
  <c r="AC57" i="9"/>
  <c r="AD57" i="9"/>
  <c r="E58" i="10"/>
  <c r="L58" i="10" s="1"/>
  <c r="AF58" i="9"/>
  <c r="AB58" i="9"/>
  <c r="AC58" i="9"/>
  <c r="AD58" i="9"/>
  <c r="E59" i="10"/>
  <c r="L59" i="10" s="1"/>
  <c r="AF59" i="9"/>
  <c r="AB59" i="9"/>
  <c r="AC59" i="9"/>
  <c r="AD59" i="9"/>
  <c r="Q60" i="9"/>
  <c r="R60" i="9"/>
  <c r="E60" i="10"/>
  <c r="L60" i="10" s="1"/>
  <c r="AF60" i="9"/>
  <c r="V60" i="9"/>
  <c r="AB60" i="9"/>
  <c r="AC60" i="9"/>
  <c r="AD60" i="9"/>
  <c r="Q61" i="9"/>
  <c r="R61" i="9"/>
  <c r="AF61" i="9"/>
  <c r="U61" i="9"/>
  <c r="V61" i="9"/>
  <c r="AB61" i="9"/>
  <c r="AC61" i="9"/>
  <c r="AD61" i="9"/>
  <c r="AH61" i="9" l="1"/>
  <c r="N61" i="10" s="1"/>
  <c r="AE41" i="9"/>
  <c r="AF12" i="9"/>
  <c r="E12" i="10"/>
  <c r="L12" i="10" s="1"/>
  <c r="E36" i="10"/>
  <c r="L36" i="10" s="1"/>
  <c r="AF36" i="9"/>
  <c r="AG60" i="9"/>
  <c r="M60" i="10" s="1"/>
  <c r="AH11" i="9"/>
  <c r="N11" i="10" s="1"/>
  <c r="AH60" i="9"/>
  <c r="N60" i="10" s="1"/>
  <c r="AH46" i="9"/>
  <c r="N46" i="10" s="1"/>
  <c r="AH41" i="9"/>
  <c r="N41" i="10" s="1"/>
  <c r="AH13" i="9"/>
  <c r="N13" i="10" s="1"/>
  <c r="AG46" i="9"/>
  <c r="M46" i="10" s="1"/>
  <c r="AG8" i="9"/>
  <c r="M8" i="10" s="1"/>
  <c r="AH6" i="9"/>
  <c r="N6" i="10" s="1"/>
  <c r="AG61" i="9"/>
  <c r="M61" i="10" s="1"/>
  <c r="AH52" i="9"/>
  <c r="N52" i="10" s="1"/>
  <c r="AH8" i="9"/>
  <c r="N8" i="10" s="1"/>
  <c r="AH36" i="9"/>
  <c r="N36" i="10" s="1"/>
  <c r="AH7" i="9"/>
  <c r="N7" i="10" s="1"/>
  <c r="AE33" i="9"/>
  <c r="AE57" i="9"/>
  <c r="AE30" i="9"/>
  <c r="AE59" i="9"/>
  <c r="AE43" i="9"/>
  <c r="E43" i="10"/>
  <c r="L43" i="10" s="1"/>
  <c r="AE54" i="9"/>
  <c r="AE51" i="9"/>
  <c r="AE45" i="9"/>
  <c r="AE25" i="9"/>
  <c r="AE61" i="9"/>
  <c r="E61" i="10"/>
  <c r="L61" i="10" s="1"/>
  <c r="AE22" i="9"/>
  <c r="AE60" i="9"/>
  <c r="AE55" i="9"/>
  <c r="E55" i="10"/>
  <c r="L55" i="10" s="1"/>
  <c r="AE15" i="9"/>
  <c r="E15" i="10"/>
  <c r="L15" i="10" s="1"/>
  <c r="E14" i="10"/>
  <c r="AE13" i="9"/>
  <c r="E13" i="10"/>
  <c r="L13" i="10" s="1"/>
  <c r="AE19" i="9"/>
  <c r="E19" i="10"/>
  <c r="L19" i="10" s="1"/>
  <c r="AE9" i="9"/>
  <c r="E9" i="10"/>
  <c r="L9" i="10" s="1"/>
  <c r="AE38" i="9"/>
  <c r="AE37" i="9"/>
  <c r="AE35" i="9"/>
  <c r="E35" i="10"/>
  <c r="L35" i="10" s="1"/>
  <c r="AE31" i="9"/>
  <c r="E31" i="10"/>
  <c r="L31" i="10" s="1"/>
  <c r="AE29" i="9"/>
  <c r="AE27" i="9"/>
  <c r="E27" i="10"/>
  <c r="L27" i="10" s="1"/>
  <c r="AE23" i="9"/>
  <c r="E23" i="10"/>
  <c r="L23" i="10" s="1"/>
  <c r="AE21" i="9"/>
  <c r="AE11" i="9"/>
  <c r="AE49" i="9"/>
  <c r="AE46" i="9"/>
  <c r="AE39" i="9"/>
  <c r="AE36" i="9"/>
  <c r="AE28" i="9"/>
  <c r="AE20" i="9"/>
  <c r="AE12" i="9"/>
  <c r="AE56" i="9"/>
  <c r="AE53" i="9"/>
  <c r="AE47" i="9"/>
  <c r="AE40" i="9"/>
  <c r="AE32" i="9"/>
  <c r="AE24" i="9"/>
  <c r="AE16" i="9"/>
  <c r="AE50" i="9"/>
  <c r="AE48" i="9"/>
  <c r="AE44" i="9"/>
  <c r="AE34" i="9"/>
  <c r="AE26" i="9"/>
  <c r="AE18" i="9"/>
  <c r="AE8" i="9"/>
  <c r="AE58" i="9"/>
  <c r="AE7" i="9"/>
  <c r="AB5" i="9"/>
  <c r="AB62" i="9" s="1"/>
  <c r="Z5" i="9"/>
  <c r="Z62" i="9" s="1"/>
  <c r="V5" i="9"/>
  <c r="V62" i="9" s="1"/>
  <c r="U5" i="9"/>
  <c r="U62" i="9" s="1"/>
  <c r="T5" i="9"/>
  <c r="T62" i="9" s="1"/>
  <c r="S5" i="9"/>
  <c r="S62" i="9" s="1"/>
  <c r="R5" i="9"/>
  <c r="R62" i="9" s="1"/>
  <c r="Q5" i="9"/>
  <c r="Q62" i="9" s="1"/>
  <c r="P5" i="9"/>
  <c r="P62" i="9" s="1"/>
  <c r="O5" i="9"/>
  <c r="O62" i="9" s="1"/>
  <c r="N5" i="9"/>
  <c r="N62" i="9" s="1"/>
  <c r="L5" i="9"/>
  <c r="K5" i="9"/>
  <c r="J5" i="9"/>
  <c r="I5" i="9"/>
  <c r="M5" i="9"/>
  <c r="M62" i="9" s="1"/>
  <c r="AH12" i="9"/>
  <c r="N12" i="10" s="1"/>
  <c r="H5" i="9"/>
  <c r="E5" i="9"/>
  <c r="D5" i="9"/>
  <c r="C5" i="9"/>
  <c r="L14" i="10" l="1"/>
  <c r="C5" i="10"/>
  <c r="C62" i="10" s="1"/>
  <c r="C64" i="10" s="1"/>
  <c r="W62" i="1"/>
  <c r="F62" i="1"/>
  <c r="I5" i="10"/>
  <c r="I62" i="10" s="1"/>
  <c r="G5" i="10"/>
  <c r="G62" i="10" s="1"/>
  <c r="F62" i="10"/>
  <c r="AF5" i="9"/>
  <c r="AH5" i="9"/>
  <c r="N5" i="10" s="1"/>
  <c r="AE5" i="9"/>
  <c r="E5" i="10"/>
  <c r="AD5" i="9"/>
  <c r="D5" i="10"/>
  <c r="D62" i="10" s="1"/>
  <c r="AC5" i="9"/>
  <c r="E62" i="10" l="1"/>
  <c r="L5" i="10"/>
  <c r="L62" i="10" s="1"/>
  <c r="L64" i="10" s="1"/>
  <c r="U60" i="17" l="1"/>
  <c r="V60" i="17"/>
  <c r="U61" i="17"/>
  <c r="V61" i="17"/>
  <c r="V6" i="17"/>
  <c r="V7" i="17"/>
  <c r="V8" i="17"/>
  <c r="V9" i="17"/>
  <c r="V10" i="17"/>
  <c r="K6" i="11"/>
  <c r="V11" i="17"/>
  <c r="V12" i="17"/>
  <c r="V13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M5" i="17"/>
  <c r="H5" i="17"/>
  <c r="M43" i="11" l="1"/>
  <c r="M42" i="11" s="1"/>
  <c r="N5" i="17"/>
  <c r="N43" i="11" s="1"/>
  <c r="N42" i="11" s="1"/>
  <c r="M62" i="17"/>
  <c r="V5" i="17"/>
  <c r="V62" i="17" s="1"/>
  <c r="H43" i="11"/>
  <c r="H42" i="11" s="1"/>
  <c r="H62" i="17"/>
  <c r="L6" i="11"/>
  <c r="U17" i="17"/>
  <c r="U9" i="17"/>
  <c r="U33" i="17"/>
  <c r="U29" i="17"/>
  <c r="U37" i="17"/>
  <c r="U49" i="17"/>
  <c r="U13" i="17"/>
  <c r="C61" i="18"/>
  <c r="U5" i="17"/>
  <c r="U57" i="17"/>
  <c r="U54" i="17"/>
  <c r="U52" i="17"/>
  <c r="U51" i="17"/>
  <c r="U47" i="17"/>
  <c r="U46" i="17"/>
  <c r="U45" i="17"/>
  <c r="U43" i="17"/>
  <c r="U42" i="17"/>
  <c r="U41" i="17"/>
  <c r="U40" i="17"/>
  <c r="U39" i="17"/>
  <c r="U38" i="17"/>
  <c r="U36" i="17"/>
  <c r="U35" i="17"/>
  <c r="U34" i="17"/>
  <c r="U32" i="17"/>
  <c r="U31" i="17"/>
  <c r="U30" i="17"/>
  <c r="U28" i="17"/>
  <c r="U27" i="17"/>
  <c r="U26" i="17"/>
  <c r="U25" i="17"/>
  <c r="U24" i="17"/>
  <c r="U23" i="17"/>
  <c r="U22" i="17"/>
  <c r="U21" i="17"/>
  <c r="U20" i="17"/>
  <c r="U19" i="17"/>
  <c r="U18" i="17"/>
  <c r="U16" i="17"/>
  <c r="U15" i="17"/>
  <c r="U14" i="17"/>
  <c r="U12" i="17"/>
  <c r="U11" i="17"/>
  <c r="U10" i="17"/>
  <c r="U8" i="17"/>
  <c r="U7" i="17"/>
  <c r="U6" i="17"/>
  <c r="U58" i="17"/>
  <c r="U55" i="17"/>
  <c r="U48" i="17"/>
  <c r="C62" i="17"/>
  <c r="U59" i="17"/>
  <c r="U56" i="17"/>
  <c r="U53" i="17"/>
  <c r="U50" i="17"/>
  <c r="U44" i="17"/>
  <c r="N77" i="11" l="1"/>
  <c r="N78" i="11"/>
  <c r="H78" i="11"/>
  <c r="H77" i="11"/>
  <c r="N62" i="17"/>
  <c r="U62" i="17"/>
  <c r="M6" i="12"/>
  <c r="N8" i="12"/>
  <c r="N9" i="12"/>
  <c r="M11" i="12"/>
  <c r="M12" i="12"/>
  <c r="N12" i="12" s="1"/>
  <c r="M13" i="12"/>
  <c r="N13" i="12" s="1"/>
  <c r="M14" i="12"/>
  <c r="N14" i="12" s="1"/>
  <c r="M16" i="12"/>
  <c r="M17" i="12"/>
  <c r="N17" i="12" s="1"/>
  <c r="M18" i="12"/>
  <c r="N18" i="12" s="1"/>
  <c r="M19" i="12"/>
  <c r="M20" i="12"/>
  <c r="N20" i="12" s="1"/>
  <c r="M22" i="12"/>
  <c r="M23" i="12"/>
  <c r="N23" i="12" s="1"/>
  <c r="M24" i="12"/>
  <c r="N24" i="12" s="1"/>
  <c r="M25" i="12"/>
  <c r="M26" i="12"/>
  <c r="N26" i="12" s="1"/>
  <c r="M28" i="12"/>
  <c r="M27" i="12" s="1"/>
  <c r="M29" i="12"/>
  <c r="N29" i="12" s="1"/>
  <c r="M30" i="12"/>
  <c r="N30" i="12" s="1"/>
  <c r="M32" i="12"/>
  <c r="M33" i="12"/>
  <c r="N33" i="12" s="1"/>
  <c r="M34" i="12"/>
  <c r="N34" i="12" s="1"/>
  <c r="M35" i="12"/>
  <c r="N35" i="12" s="1"/>
  <c r="M38" i="12"/>
  <c r="M39" i="12"/>
  <c r="N39" i="12" s="1"/>
  <c r="O39" i="12" s="1"/>
  <c r="D38" i="16" s="1"/>
  <c r="M40" i="12"/>
  <c r="N40" i="12" s="1"/>
  <c r="O40" i="12" s="1"/>
  <c r="D39" i="16" s="1"/>
  <c r="M44" i="12"/>
  <c r="M42" i="12" s="1"/>
  <c r="M7" i="12"/>
  <c r="N7" i="12" s="1"/>
  <c r="O7" i="12" s="1"/>
  <c r="D6" i="16" s="1"/>
  <c r="M51" i="12"/>
  <c r="M50" i="12" s="1"/>
  <c r="M52" i="12"/>
  <c r="N52" i="12" s="1"/>
  <c r="M53" i="12"/>
  <c r="N53" i="12" s="1"/>
  <c r="M56" i="12"/>
  <c r="M54" i="12" s="1"/>
  <c r="N57" i="12"/>
  <c r="M59" i="12"/>
  <c r="M60" i="12"/>
  <c r="N60" i="12" s="1"/>
  <c r="M62" i="12"/>
  <c r="M61" i="12" s="1"/>
  <c r="M64" i="12"/>
  <c r="M65" i="12"/>
  <c r="N65" i="12" s="1"/>
  <c r="M67" i="12"/>
  <c r="M66" i="12" s="1"/>
  <c r="M70" i="12"/>
  <c r="M71" i="12"/>
  <c r="N71" i="12" s="1"/>
  <c r="O71" i="12" s="1"/>
  <c r="D70" i="16" s="1"/>
  <c r="I70" i="16" s="1"/>
  <c r="M73" i="12"/>
  <c r="N73" i="12" s="1"/>
  <c r="O73" i="12" s="1"/>
  <c r="D72" i="16" s="1"/>
  <c r="I72" i="16" s="1"/>
  <c r="M74" i="12"/>
  <c r="N74" i="12" s="1"/>
  <c r="O74" i="12" s="1"/>
  <c r="D73" i="16" s="1"/>
  <c r="I73" i="16" s="1"/>
  <c r="M75" i="12"/>
  <c r="N75" i="12" s="1"/>
  <c r="O75" i="12" s="1"/>
  <c r="D74" i="16" s="1"/>
  <c r="I74" i="16" s="1"/>
  <c r="M76" i="12"/>
  <c r="N76" i="12" s="1"/>
  <c r="M31" i="12" l="1"/>
  <c r="N22" i="12"/>
  <c r="M21" i="12"/>
  <c r="M5" i="12"/>
  <c r="M15" i="12"/>
  <c r="M10" i="12"/>
  <c r="M68" i="12"/>
  <c r="M36" i="12"/>
  <c r="M58" i="12"/>
  <c r="N59" i="12"/>
  <c r="N58" i="12" s="1"/>
  <c r="M63" i="12"/>
  <c r="N51" i="12"/>
  <c r="N50" i="12" s="1"/>
  <c r="N38" i="12"/>
  <c r="N36" i="12" s="1"/>
  <c r="N6" i="12"/>
  <c r="N5" i="12" s="1"/>
  <c r="N70" i="12"/>
  <c r="N68" i="12" s="1"/>
  <c r="N56" i="12"/>
  <c r="N44" i="12"/>
  <c r="N42" i="12" s="1"/>
  <c r="N11" i="12"/>
  <c r="N10" i="12" s="1"/>
  <c r="N19" i="12"/>
  <c r="N25" i="12"/>
  <c r="N28" i="12"/>
  <c r="N27" i="12" s="1"/>
  <c r="N67" i="12"/>
  <c r="N66" i="12" s="1"/>
  <c r="N16" i="12"/>
  <c r="N15" i="12" s="1"/>
  <c r="N62" i="12"/>
  <c r="N61" i="12" s="1"/>
  <c r="N32" i="12"/>
  <c r="N31" i="12" s="1"/>
  <c r="N64" i="12"/>
  <c r="N63" i="12" s="1"/>
  <c r="M78" i="12" l="1"/>
  <c r="M77" i="12"/>
  <c r="O56" i="12"/>
  <c r="N54" i="12"/>
  <c r="N21" i="12"/>
  <c r="O44" i="12"/>
  <c r="O42" i="12" s="1"/>
  <c r="O70" i="12"/>
  <c r="O38" i="12"/>
  <c r="C65" i="15"/>
  <c r="C60" i="15"/>
  <c r="N78" i="12" l="1"/>
  <c r="D55" i="16"/>
  <c r="D37" i="16"/>
  <c r="D35" i="16" s="1"/>
  <c r="O36" i="12"/>
  <c r="N77" i="12"/>
  <c r="D43" i="16"/>
  <c r="D41" i="16" s="1"/>
  <c r="D69" i="16"/>
  <c r="I69" i="16" s="1"/>
  <c r="C62" i="15"/>
  <c r="C30" i="15"/>
  <c r="C20" i="15"/>
  <c r="C57" i="15"/>
  <c r="C9" i="15"/>
  <c r="C14" i="15"/>
  <c r="C76" i="15" l="1"/>
  <c r="C77" i="15" s="1"/>
  <c r="I6" i="14"/>
  <c r="I5" i="14" s="1"/>
  <c r="I11" i="14"/>
  <c r="I10" i="14" s="1"/>
  <c r="I16" i="14"/>
  <c r="I15" i="14" s="1"/>
  <c r="I22" i="14"/>
  <c r="I21" i="14" s="1"/>
  <c r="I28" i="14"/>
  <c r="I27" i="14" s="1"/>
  <c r="I32" i="14"/>
  <c r="I31" i="14" s="1"/>
  <c r="I57" i="14"/>
  <c r="I54" i="14" s="1"/>
  <c r="I59" i="14"/>
  <c r="I58" i="14" s="1"/>
  <c r="I64" i="14"/>
  <c r="I65" i="14"/>
  <c r="K65" i="14" s="1"/>
  <c r="I76" i="14"/>
  <c r="I68" i="14" s="1"/>
  <c r="C76" i="14"/>
  <c r="C75" i="14"/>
  <c r="C74" i="14"/>
  <c r="C73" i="14"/>
  <c r="C71" i="14"/>
  <c r="C67" i="14"/>
  <c r="C66" i="14" s="1"/>
  <c r="C65" i="14"/>
  <c r="C64" i="14"/>
  <c r="C62" i="14"/>
  <c r="C61" i="14" s="1"/>
  <c r="C60" i="14"/>
  <c r="C59" i="14"/>
  <c r="C57" i="14"/>
  <c r="C56" i="14"/>
  <c r="C53" i="14"/>
  <c r="C52" i="14"/>
  <c r="C51" i="14"/>
  <c r="C7" i="14"/>
  <c r="C44" i="14"/>
  <c r="C42" i="14" s="1"/>
  <c r="C40" i="14"/>
  <c r="C39" i="14"/>
  <c r="C38" i="14"/>
  <c r="C35" i="14"/>
  <c r="C34" i="14"/>
  <c r="C33" i="14"/>
  <c r="C32" i="14"/>
  <c r="C30" i="14"/>
  <c r="C29" i="14"/>
  <c r="C28" i="14"/>
  <c r="C26" i="14"/>
  <c r="C25" i="14"/>
  <c r="C24" i="14"/>
  <c r="C23" i="14"/>
  <c r="C22" i="14"/>
  <c r="C20" i="14"/>
  <c r="C19" i="14"/>
  <c r="C18" i="14"/>
  <c r="C17" i="14"/>
  <c r="C16" i="14"/>
  <c r="C14" i="14"/>
  <c r="C13" i="14"/>
  <c r="C12" i="14"/>
  <c r="C11" i="14"/>
  <c r="C9" i="14"/>
  <c r="C8" i="14"/>
  <c r="C6" i="14"/>
  <c r="I77" i="14" l="1"/>
  <c r="C5" i="14"/>
  <c r="C50" i="14"/>
  <c r="C54" i="14"/>
  <c r="C36" i="14"/>
  <c r="C68" i="14"/>
  <c r="K59" i="14"/>
  <c r="K58" i="14" s="1"/>
  <c r="K22" i="14"/>
  <c r="K21" i="14" s="1"/>
  <c r="K76" i="14"/>
  <c r="K68" i="14" s="1"/>
  <c r="K57" i="14"/>
  <c r="K54" i="14" s="1"/>
  <c r="K16" i="14"/>
  <c r="K15" i="14" s="1"/>
  <c r="K32" i="14"/>
  <c r="K31" i="14" s="1"/>
  <c r="K11" i="14"/>
  <c r="K10" i="14" s="1"/>
  <c r="I63" i="14"/>
  <c r="K64" i="14"/>
  <c r="K63" i="14" s="1"/>
  <c r="K28" i="14"/>
  <c r="K27" i="14" s="1"/>
  <c r="K6" i="14"/>
  <c r="K5" i="14" s="1"/>
  <c r="F64" i="16"/>
  <c r="F33" i="16"/>
  <c r="F32" i="16"/>
  <c r="F28" i="16"/>
  <c r="F25" i="16"/>
  <c r="F24" i="16"/>
  <c r="F23" i="16"/>
  <c r="F22" i="16"/>
  <c r="F18" i="16"/>
  <c r="F17" i="16"/>
  <c r="F13" i="16"/>
  <c r="F12" i="16"/>
  <c r="F11" i="16"/>
  <c r="F34" i="16"/>
  <c r="F29" i="16"/>
  <c r="F19" i="16"/>
  <c r="I62" i="14"/>
  <c r="I67" i="14"/>
  <c r="C15" i="14"/>
  <c r="C10" i="14"/>
  <c r="C21" i="14"/>
  <c r="C31" i="14"/>
  <c r="C58" i="14"/>
  <c r="C27" i="14"/>
  <c r="C63" i="14"/>
  <c r="F16" i="16"/>
  <c r="N28" i="13"/>
  <c r="N29" i="13"/>
  <c r="E28" i="16" s="1"/>
  <c r="N22" i="13"/>
  <c r="N23" i="13"/>
  <c r="E22" i="16" s="1"/>
  <c r="N24" i="13"/>
  <c r="E23" i="16" s="1"/>
  <c r="N25" i="13"/>
  <c r="E24" i="16" s="1"/>
  <c r="N26" i="13"/>
  <c r="E25" i="16" s="1"/>
  <c r="N16" i="13"/>
  <c r="N18" i="13"/>
  <c r="E17" i="16" s="1"/>
  <c r="N19" i="13"/>
  <c r="E18" i="16" s="1"/>
  <c r="N20" i="13"/>
  <c r="E19" i="16" s="1"/>
  <c r="N11" i="13"/>
  <c r="N13" i="13"/>
  <c r="E12" i="16" s="1"/>
  <c r="N14" i="13"/>
  <c r="E13" i="16" s="1"/>
  <c r="N6" i="13"/>
  <c r="N8" i="13"/>
  <c r="E7" i="16" s="1"/>
  <c r="N9" i="13"/>
  <c r="E8" i="16" s="1"/>
  <c r="N12" i="13"/>
  <c r="E11" i="16" s="1"/>
  <c r="L59" i="13"/>
  <c r="L58" i="13" s="1"/>
  <c r="M64" i="13"/>
  <c r="M63" i="13" s="1"/>
  <c r="C76" i="13"/>
  <c r="C75" i="13"/>
  <c r="C74" i="13"/>
  <c r="C73" i="13"/>
  <c r="C71" i="13"/>
  <c r="C70" i="13"/>
  <c r="C67" i="13"/>
  <c r="C65" i="13"/>
  <c r="C64" i="13"/>
  <c r="C62" i="13"/>
  <c r="C60" i="13"/>
  <c r="C59" i="13"/>
  <c r="C57" i="13"/>
  <c r="C56" i="13"/>
  <c r="C53" i="13"/>
  <c r="C52" i="13"/>
  <c r="C51" i="13"/>
  <c r="C50" i="13" s="1"/>
  <c r="C7" i="13"/>
  <c r="C44" i="13"/>
  <c r="C42" i="13" s="1"/>
  <c r="C40" i="13"/>
  <c r="C39" i="13"/>
  <c r="C38" i="13"/>
  <c r="C35" i="13"/>
  <c r="C34" i="13"/>
  <c r="C33" i="13"/>
  <c r="C32" i="13"/>
  <c r="C30" i="13"/>
  <c r="C29" i="13"/>
  <c r="C28" i="13"/>
  <c r="C26" i="13"/>
  <c r="C25" i="13"/>
  <c r="C24" i="13"/>
  <c r="C23" i="13"/>
  <c r="C22" i="13"/>
  <c r="C20" i="13"/>
  <c r="C19" i="13"/>
  <c r="C18" i="13"/>
  <c r="C17" i="13"/>
  <c r="C16" i="13"/>
  <c r="C14" i="13"/>
  <c r="C13" i="13"/>
  <c r="C12" i="13"/>
  <c r="C11" i="13"/>
  <c r="C9" i="13"/>
  <c r="C8" i="13"/>
  <c r="C6" i="13"/>
  <c r="C76" i="12"/>
  <c r="C75" i="12"/>
  <c r="C74" i="12"/>
  <c r="C73" i="12"/>
  <c r="C71" i="12"/>
  <c r="C70" i="12"/>
  <c r="C67" i="12"/>
  <c r="C65" i="12"/>
  <c r="C64" i="12"/>
  <c r="C62" i="12"/>
  <c r="C60" i="12"/>
  <c r="C59" i="12"/>
  <c r="C57" i="12"/>
  <c r="C56" i="12"/>
  <c r="C53" i="12"/>
  <c r="C52" i="12"/>
  <c r="C51" i="12"/>
  <c r="C7" i="12"/>
  <c r="C44" i="12"/>
  <c r="C42" i="12" s="1"/>
  <c r="C40" i="12"/>
  <c r="C39" i="12"/>
  <c r="C38" i="12"/>
  <c r="C35" i="12"/>
  <c r="C34" i="12"/>
  <c r="C33" i="12"/>
  <c r="C32" i="12"/>
  <c r="C30" i="12"/>
  <c r="C29" i="12"/>
  <c r="C28" i="12"/>
  <c r="C26" i="12"/>
  <c r="C25" i="12"/>
  <c r="C24" i="12"/>
  <c r="C23" i="12"/>
  <c r="C22" i="12"/>
  <c r="C20" i="12"/>
  <c r="C19" i="12"/>
  <c r="C18" i="12"/>
  <c r="C17" i="12"/>
  <c r="C16" i="12"/>
  <c r="C14" i="12"/>
  <c r="C13" i="12"/>
  <c r="C12" i="12"/>
  <c r="C11" i="12"/>
  <c r="C6" i="12"/>
  <c r="N17" i="13"/>
  <c r="E16" i="16" s="1"/>
  <c r="C5" i="13" l="1"/>
  <c r="C68" i="13"/>
  <c r="C50" i="12"/>
  <c r="C5" i="12"/>
  <c r="K77" i="14"/>
  <c r="N10" i="13"/>
  <c r="N15" i="13"/>
  <c r="N5" i="13"/>
  <c r="N21" i="13"/>
  <c r="F58" i="16"/>
  <c r="F57" i="16" s="1"/>
  <c r="E5" i="16"/>
  <c r="E4" i="16" s="1"/>
  <c r="C54" i="12"/>
  <c r="F63" i="16"/>
  <c r="F62" i="16" s="1"/>
  <c r="F21" i="16"/>
  <c r="F20" i="16" s="1"/>
  <c r="F15" i="16"/>
  <c r="F14" i="16" s="1"/>
  <c r="C36" i="12"/>
  <c r="F75" i="16"/>
  <c r="F5" i="16"/>
  <c r="F4" i="16" s="1"/>
  <c r="F56" i="16"/>
  <c r="I66" i="14"/>
  <c r="K67" i="14"/>
  <c r="K66" i="14" s="1"/>
  <c r="I61" i="14"/>
  <c r="K62" i="14"/>
  <c r="K61" i="14" s="1"/>
  <c r="K78" i="14" s="1"/>
  <c r="E27" i="16"/>
  <c r="C36" i="13"/>
  <c r="C54" i="13"/>
  <c r="C68" i="12"/>
  <c r="E21" i="16"/>
  <c r="E20" i="16" s="1"/>
  <c r="E15" i="16"/>
  <c r="E14" i="16" s="1"/>
  <c r="E10" i="16"/>
  <c r="E9" i="16" s="1"/>
  <c r="N76" i="13"/>
  <c r="N33" i="13"/>
  <c r="E32" i="16" s="1"/>
  <c r="N53" i="13"/>
  <c r="N50" i="13" s="1"/>
  <c r="M62" i="13"/>
  <c r="M61" i="13" s="1"/>
  <c r="N34" i="13"/>
  <c r="E33" i="16" s="1"/>
  <c r="L62" i="13"/>
  <c r="L61" i="13" s="1"/>
  <c r="N30" i="13"/>
  <c r="N27" i="13" s="1"/>
  <c r="N35" i="13"/>
  <c r="E34" i="16" s="1"/>
  <c r="M67" i="13"/>
  <c r="M66" i="13" s="1"/>
  <c r="N32" i="13"/>
  <c r="N57" i="13"/>
  <c r="L67" i="13"/>
  <c r="L66" i="13" s="1"/>
  <c r="L64" i="13"/>
  <c r="L63" i="13" s="1"/>
  <c r="M59" i="13"/>
  <c r="M58" i="13" s="1"/>
  <c r="I34" i="12"/>
  <c r="L34" i="12"/>
  <c r="K34" i="12"/>
  <c r="J34" i="12"/>
  <c r="I52" i="12"/>
  <c r="O52" i="12" s="1"/>
  <c r="D51" i="16" s="1"/>
  <c r="K11" i="12"/>
  <c r="J11" i="12"/>
  <c r="L11" i="12"/>
  <c r="I53" i="12"/>
  <c r="J53" i="12"/>
  <c r="J50" i="12" s="1"/>
  <c r="L53" i="12"/>
  <c r="L50" i="12" s="1"/>
  <c r="K53" i="12"/>
  <c r="K50" i="12" s="1"/>
  <c r="L28" i="12"/>
  <c r="K28" i="12"/>
  <c r="J28" i="12"/>
  <c r="I23" i="12"/>
  <c r="L23" i="12"/>
  <c r="K23" i="12"/>
  <c r="J23" i="12"/>
  <c r="I12" i="12"/>
  <c r="K12" i="12"/>
  <c r="J12" i="12"/>
  <c r="L12" i="12"/>
  <c r="I35" i="12"/>
  <c r="J35" i="12"/>
  <c r="L35" i="12"/>
  <c r="K35" i="12"/>
  <c r="I65" i="12"/>
  <c r="L65" i="12"/>
  <c r="K65" i="12"/>
  <c r="J65" i="12"/>
  <c r="C27" i="12"/>
  <c r="F27" i="16"/>
  <c r="F10" i="16"/>
  <c r="F9" i="16" s="1"/>
  <c r="F31" i="16"/>
  <c r="F30" i="16" s="1"/>
  <c r="I11" i="12"/>
  <c r="C15" i="12"/>
  <c r="I28" i="12"/>
  <c r="N65" i="13"/>
  <c r="E64" i="16" s="1"/>
  <c r="C27" i="13"/>
  <c r="I78" i="14" l="1"/>
  <c r="L78" i="13"/>
  <c r="E75" i="16"/>
  <c r="E67" i="16" s="1"/>
  <c r="N68" i="13"/>
  <c r="E56" i="16"/>
  <c r="E53" i="16" s="1"/>
  <c r="N54" i="13"/>
  <c r="M78" i="13"/>
  <c r="N31" i="13"/>
  <c r="N77" i="13" s="1"/>
  <c r="E52" i="16"/>
  <c r="E49" i="16" s="1"/>
  <c r="F66" i="16"/>
  <c r="F65" i="16" s="1"/>
  <c r="F67" i="16"/>
  <c r="F53" i="16"/>
  <c r="F26" i="16"/>
  <c r="F61" i="16"/>
  <c r="F60" i="16" s="1"/>
  <c r="E31" i="16"/>
  <c r="E30" i="16" s="1"/>
  <c r="E29" i="16"/>
  <c r="N59" i="13"/>
  <c r="N58" i="13" s="1"/>
  <c r="N67" i="13"/>
  <c r="N66" i="13" s="1"/>
  <c r="N62" i="13"/>
  <c r="N61" i="13" s="1"/>
  <c r="N64" i="13"/>
  <c r="N63" i="13" s="1"/>
  <c r="J67" i="12"/>
  <c r="J66" i="12" s="1"/>
  <c r="L67" i="12"/>
  <c r="L66" i="12" s="1"/>
  <c r="K67" i="12"/>
  <c r="K66" i="12" s="1"/>
  <c r="I26" i="12"/>
  <c r="L26" i="12"/>
  <c r="K26" i="12"/>
  <c r="J26" i="12"/>
  <c r="I19" i="12"/>
  <c r="L19" i="12"/>
  <c r="K19" i="12"/>
  <c r="J19" i="12"/>
  <c r="L62" i="12"/>
  <c r="L61" i="12" s="1"/>
  <c r="K62" i="12"/>
  <c r="K61" i="12" s="1"/>
  <c r="J62" i="12"/>
  <c r="J61" i="12" s="1"/>
  <c r="I30" i="12"/>
  <c r="K30" i="12"/>
  <c r="J30" i="12"/>
  <c r="L30" i="12"/>
  <c r="I25" i="12"/>
  <c r="J25" i="12"/>
  <c r="L25" i="12"/>
  <c r="K25" i="12"/>
  <c r="I20" i="12"/>
  <c r="K20" i="12"/>
  <c r="J20" i="12"/>
  <c r="L20" i="12"/>
  <c r="I24" i="12"/>
  <c r="L24" i="12"/>
  <c r="K24" i="12"/>
  <c r="J24" i="12"/>
  <c r="O12" i="12"/>
  <c r="D11" i="16" s="1"/>
  <c r="O53" i="12"/>
  <c r="D52" i="16" s="1"/>
  <c r="I14" i="12"/>
  <c r="I10" i="12" s="1"/>
  <c r="L14" i="12"/>
  <c r="K14" i="12"/>
  <c r="J14" i="12"/>
  <c r="O65" i="12"/>
  <c r="D64" i="16" s="1"/>
  <c r="K32" i="12"/>
  <c r="J32" i="12"/>
  <c r="L32" i="12"/>
  <c r="K59" i="12"/>
  <c r="J59" i="12"/>
  <c r="L59" i="12"/>
  <c r="I17" i="12"/>
  <c r="L17" i="12"/>
  <c r="K17" i="12"/>
  <c r="J17" i="12"/>
  <c r="I76" i="12"/>
  <c r="I68" i="12" s="1"/>
  <c r="J76" i="12"/>
  <c r="J68" i="12" s="1"/>
  <c r="L76" i="12"/>
  <c r="L68" i="12" s="1"/>
  <c r="K76" i="12"/>
  <c r="K68" i="12" s="1"/>
  <c r="L64" i="12"/>
  <c r="L63" i="12" s="1"/>
  <c r="K64" i="12"/>
  <c r="K63" i="12" s="1"/>
  <c r="J64" i="12"/>
  <c r="J63" i="12" s="1"/>
  <c r="K22" i="12"/>
  <c r="J22" i="12"/>
  <c r="L22" i="12"/>
  <c r="I18" i="12"/>
  <c r="L18" i="12"/>
  <c r="K18" i="12"/>
  <c r="J18" i="12"/>
  <c r="I57" i="12"/>
  <c r="I54" i="12" s="1"/>
  <c r="K57" i="12"/>
  <c r="K54" i="12" s="1"/>
  <c r="J57" i="12"/>
  <c r="J54" i="12" s="1"/>
  <c r="L57" i="12"/>
  <c r="L54" i="12" s="1"/>
  <c r="J16" i="12"/>
  <c r="L16" i="12"/>
  <c r="K16" i="12"/>
  <c r="O35" i="12"/>
  <c r="D34" i="16" s="1"/>
  <c r="K13" i="12"/>
  <c r="J13" i="12"/>
  <c r="L13" i="12"/>
  <c r="L10" i="12" s="1"/>
  <c r="L6" i="12"/>
  <c r="L5" i="12" s="1"/>
  <c r="K6" i="12"/>
  <c r="K5" i="12" s="1"/>
  <c r="J6" i="12"/>
  <c r="J5" i="12" s="1"/>
  <c r="I60" i="12"/>
  <c r="L60" i="12"/>
  <c r="K60" i="12"/>
  <c r="J60" i="12"/>
  <c r="I29" i="12"/>
  <c r="L29" i="12"/>
  <c r="K29" i="12"/>
  <c r="J29" i="12"/>
  <c r="I33" i="12"/>
  <c r="L33" i="12"/>
  <c r="K33" i="12"/>
  <c r="J33" i="12"/>
  <c r="O23" i="12"/>
  <c r="D22" i="16" s="1"/>
  <c r="O34" i="12"/>
  <c r="D33" i="16" s="1"/>
  <c r="O28" i="12"/>
  <c r="I6" i="12"/>
  <c r="I5" i="12" s="1"/>
  <c r="I32" i="12"/>
  <c r="I31" i="12" s="1"/>
  <c r="I64" i="12"/>
  <c r="I63" i="12" s="1"/>
  <c r="O11" i="12"/>
  <c r="I16" i="12"/>
  <c r="I51" i="12"/>
  <c r="I50" i="12" s="1"/>
  <c r="I67" i="12"/>
  <c r="I66" i="12" s="1"/>
  <c r="I62" i="12"/>
  <c r="I61" i="12" s="1"/>
  <c r="I22" i="12"/>
  <c r="I21" i="12" s="1"/>
  <c r="I59" i="12"/>
  <c r="I58" i="12" s="1"/>
  <c r="K70" i="11"/>
  <c r="K71" i="11"/>
  <c r="K73" i="11"/>
  <c r="K74" i="11"/>
  <c r="K75" i="11"/>
  <c r="K67" i="11"/>
  <c r="K66" i="11" s="1"/>
  <c r="M67" i="11"/>
  <c r="M66" i="11" s="1"/>
  <c r="S67" i="11"/>
  <c r="S66" i="11" s="1"/>
  <c r="K64" i="11"/>
  <c r="M64" i="11"/>
  <c r="S64" i="11"/>
  <c r="K65" i="11"/>
  <c r="L65" i="11" s="1"/>
  <c r="M65" i="11"/>
  <c r="S65" i="11"/>
  <c r="T65" i="11" s="1"/>
  <c r="K7" i="11"/>
  <c r="M7" i="11"/>
  <c r="K38" i="11"/>
  <c r="M38" i="11"/>
  <c r="K39" i="11"/>
  <c r="L39" i="11" s="1"/>
  <c r="M39" i="11"/>
  <c r="K40" i="11"/>
  <c r="L40" i="11" s="1"/>
  <c r="M40" i="11"/>
  <c r="K32" i="11"/>
  <c r="M32" i="11"/>
  <c r="K33" i="11"/>
  <c r="L33" i="11" s="1"/>
  <c r="M33" i="11"/>
  <c r="K34" i="11"/>
  <c r="L34" i="11" s="1"/>
  <c r="M34" i="11"/>
  <c r="K35" i="11"/>
  <c r="L35" i="11" s="1"/>
  <c r="M35" i="11"/>
  <c r="K28" i="11"/>
  <c r="M28" i="11"/>
  <c r="K29" i="11"/>
  <c r="L29" i="11" s="1"/>
  <c r="M29" i="11"/>
  <c r="K30" i="11"/>
  <c r="L30" i="11" s="1"/>
  <c r="M30" i="11"/>
  <c r="K22" i="11"/>
  <c r="M22" i="11"/>
  <c r="K23" i="11"/>
  <c r="L23" i="11" s="1"/>
  <c r="M23" i="11"/>
  <c r="K24" i="11"/>
  <c r="L24" i="11" s="1"/>
  <c r="M24" i="11"/>
  <c r="K25" i="11"/>
  <c r="L25" i="11" s="1"/>
  <c r="M25" i="11"/>
  <c r="K26" i="11"/>
  <c r="L26" i="11" s="1"/>
  <c r="M26" i="11"/>
  <c r="K16" i="11"/>
  <c r="M16" i="11"/>
  <c r="K17" i="11"/>
  <c r="L17" i="11" s="1"/>
  <c r="M17" i="11"/>
  <c r="K18" i="11"/>
  <c r="L18" i="11" s="1"/>
  <c r="M18" i="11"/>
  <c r="K19" i="11"/>
  <c r="L19" i="11" s="1"/>
  <c r="M19" i="11"/>
  <c r="K20" i="11"/>
  <c r="L20" i="11" s="1"/>
  <c r="M20" i="11"/>
  <c r="K11" i="11"/>
  <c r="M11" i="11"/>
  <c r="K12" i="11"/>
  <c r="L12" i="11" s="1"/>
  <c r="M12" i="11"/>
  <c r="K13" i="11"/>
  <c r="L13" i="11" s="1"/>
  <c r="M13" i="11"/>
  <c r="K14" i="11"/>
  <c r="L14" i="11" s="1"/>
  <c r="M14" i="11"/>
  <c r="C76" i="11"/>
  <c r="C75" i="11"/>
  <c r="C74" i="11"/>
  <c r="C73" i="11"/>
  <c r="C71" i="11"/>
  <c r="C70" i="11"/>
  <c r="C67" i="11"/>
  <c r="C66" i="11" s="1"/>
  <c r="C65" i="11"/>
  <c r="C64" i="11"/>
  <c r="C7" i="11"/>
  <c r="C40" i="11"/>
  <c r="C39" i="11"/>
  <c r="C38" i="11"/>
  <c r="C35" i="11"/>
  <c r="C34" i="11"/>
  <c r="C33" i="11"/>
  <c r="C32" i="11"/>
  <c r="C30" i="11"/>
  <c r="C29" i="11"/>
  <c r="C28" i="11"/>
  <c r="C26" i="11"/>
  <c r="C24" i="11"/>
  <c r="C23" i="11"/>
  <c r="C22" i="11"/>
  <c r="C20" i="11"/>
  <c r="C17" i="11"/>
  <c r="C16" i="11"/>
  <c r="C14" i="11"/>
  <c r="C13" i="11"/>
  <c r="C12" i="11"/>
  <c r="C11" i="11"/>
  <c r="M6" i="11"/>
  <c r="K8" i="11"/>
  <c r="M8" i="11"/>
  <c r="K9" i="11"/>
  <c r="L9" i="11" s="1"/>
  <c r="M9" i="11"/>
  <c r="C9" i="11"/>
  <c r="C8" i="11"/>
  <c r="C66" i="13"/>
  <c r="C61" i="13"/>
  <c r="C58" i="13"/>
  <c r="C31" i="13"/>
  <c r="C15" i="13"/>
  <c r="C66" i="12"/>
  <c r="C61" i="12"/>
  <c r="C21" i="12"/>
  <c r="C10" i="12"/>
  <c r="I27" i="12" l="1"/>
  <c r="L27" i="12"/>
  <c r="K15" i="12"/>
  <c r="J21" i="12"/>
  <c r="I15" i="12"/>
  <c r="I77" i="12" s="1"/>
  <c r="F77" i="16"/>
  <c r="L31" i="12"/>
  <c r="J27" i="12"/>
  <c r="J10" i="12"/>
  <c r="L15" i="12"/>
  <c r="K21" i="12"/>
  <c r="L58" i="12"/>
  <c r="K27" i="12"/>
  <c r="K10" i="12"/>
  <c r="F76" i="16"/>
  <c r="N78" i="13"/>
  <c r="J31" i="12"/>
  <c r="I78" i="12"/>
  <c r="J15" i="12"/>
  <c r="J58" i="12"/>
  <c r="K31" i="12"/>
  <c r="L21" i="12"/>
  <c r="K58" i="12"/>
  <c r="S63" i="11"/>
  <c r="S78" i="11" s="1"/>
  <c r="M63" i="11"/>
  <c r="M15" i="11"/>
  <c r="M27" i="11"/>
  <c r="M31" i="11"/>
  <c r="K15" i="11"/>
  <c r="K27" i="11"/>
  <c r="K31" i="11"/>
  <c r="K5" i="11"/>
  <c r="M5" i="11"/>
  <c r="M10" i="11"/>
  <c r="M21" i="11"/>
  <c r="M36" i="11"/>
  <c r="K10" i="11"/>
  <c r="K21" i="11"/>
  <c r="K36" i="11"/>
  <c r="K63" i="11"/>
  <c r="K68" i="11"/>
  <c r="C63" i="11"/>
  <c r="C5" i="11"/>
  <c r="C10" i="11"/>
  <c r="L7" i="11"/>
  <c r="C36" i="11"/>
  <c r="E26" i="16"/>
  <c r="D10" i="16"/>
  <c r="D27" i="16"/>
  <c r="O51" i="12"/>
  <c r="E66" i="16"/>
  <c r="E65" i="16" s="1"/>
  <c r="E63" i="16"/>
  <c r="E62" i="16" s="1"/>
  <c r="E61" i="16"/>
  <c r="E60" i="16" s="1"/>
  <c r="E58" i="16"/>
  <c r="E57" i="16" s="1"/>
  <c r="C68" i="11"/>
  <c r="L8" i="11"/>
  <c r="C27" i="11"/>
  <c r="J11" i="11"/>
  <c r="J10" i="11" s="1"/>
  <c r="I11" i="11"/>
  <c r="I10" i="11" s="1"/>
  <c r="J28" i="11"/>
  <c r="J27" i="11" s="1"/>
  <c r="I28" i="11"/>
  <c r="I27" i="11" s="1"/>
  <c r="O26" i="12"/>
  <c r="D25" i="16" s="1"/>
  <c r="O14" i="12"/>
  <c r="D13" i="16" s="1"/>
  <c r="O33" i="12"/>
  <c r="D32" i="16" s="1"/>
  <c r="O76" i="12"/>
  <c r="O68" i="12" s="1"/>
  <c r="O24" i="12"/>
  <c r="D23" i="16" s="1"/>
  <c r="O25" i="12"/>
  <c r="O8" i="12"/>
  <c r="D7" i="16" s="1"/>
  <c r="O20" i="12"/>
  <c r="D19" i="16" s="1"/>
  <c r="O60" i="12"/>
  <c r="D59" i="16" s="1"/>
  <c r="O13" i="12"/>
  <c r="D12" i="16" s="1"/>
  <c r="O9" i="12"/>
  <c r="D8" i="16" s="1"/>
  <c r="O18" i="12"/>
  <c r="D17" i="16" s="1"/>
  <c r="O17" i="12"/>
  <c r="D16" i="16" s="1"/>
  <c r="O30" i="12"/>
  <c r="D29" i="16" s="1"/>
  <c r="O29" i="12"/>
  <c r="D28" i="16" s="1"/>
  <c r="O57" i="12"/>
  <c r="O19" i="12"/>
  <c r="J39" i="11"/>
  <c r="J36" i="11" s="1"/>
  <c r="C31" i="11"/>
  <c r="O22" i="12"/>
  <c r="O64" i="12"/>
  <c r="C21" i="11"/>
  <c r="O16" i="12"/>
  <c r="O6" i="12"/>
  <c r="I6" i="11"/>
  <c r="I5" i="11" s="1"/>
  <c r="O62" i="12"/>
  <c r="T67" i="11"/>
  <c r="T66" i="11" s="1"/>
  <c r="O32" i="12"/>
  <c r="T64" i="11"/>
  <c r="T63" i="11" s="1"/>
  <c r="O67" i="12"/>
  <c r="O59" i="12"/>
  <c r="C15" i="11"/>
  <c r="L22" i="11"/>
  <c r="L21" i="11" s="1"/>
  <c r="L11" i="11"/>
  <c r="L10" i="11" s="1"/>
  <c r="L38" i="11"/>
  <c r="L36" i="11" s="1"/>
  <c r="L64" i="11"/>
  <c r="L63" i="11" s="1"/>
  <c r="L16" i="11"/>
  <c r="L15" i="11" s="1"/>
  <c r="L28" i="11"/>
  <c r="L27" i="11" s="1"/>
  <c r="L32" i="11"/>
  <c r="L31" i="11" s="1"/>
  <c r="L67" i="11"/>
  <c r="L66" i="11" s="1"/>
  <c r="C21" i="13"/>
  <c r="C58" i="12"/>
  <c r="C31" i="12"/>
  <c r="C63" i="12"/>
  <c r="C10" i="13"/>
  <c r="C63" i="13"/>
  <c r="O31" i="12" l="1"/>
  <c r="O5" i="12"/>
  <c r="C78" i="13"/>
  <c r="C77" i="13"/>
  <c r="J78" i="12"/>
  <c r="C78" i="12"/>
  <c r="C77" i="12"/>
  <c r="L78" i="12"/>
  <c r="K77" i="12"/>
  <c r="K78" i="12"/>
  <c r="O10" i="12"/>
  <c r="J77" i="12"/>
  <c r="E77" i="16"/>
  <c r="E76" i="16"/>
  <c r="D50" i="16"/>
  <c r="D49" i="16" s="1"/>
  <c r="O50" i="12"/>
  <c r="D21" i="16"/>
  <c r="O21" i="12"/>
  <c r="D56" i="16"/>
  <c r="D53" i="16" s="1"/>
  <c r="O54" i="12"/>
  <c r="D15" i="16"/>
  <c r="O15" i="12"/>
  <c r="L77" i="12"/>
  <c r="D58" i="16"/>
  <c r="D57" i="16" s="1"/>
  <c r="O58" i="12"/>
  <c r="O27" i="12"/>
  <c r="C78" i="11"/>
  <c r="C77" i="11"/>
  <c r="K77" i="11"/>
  <c r="K78" i="11"/>
  <c r="T78" i="11"/>
  <c r="L5" i="11"/>
  <c r="M77" i="11"/>
  <c r="M78" i="11"/>
  <c r="D5" i="16"/>
  <c r="D4" i="16" s="1"/>
  <c r="D75" i="16"/>
  <c r="I75" i="16" s="1"/>
  <c r="D26" i="16"/>
  <c r="D9" i="16"/>
  <c r="D31" i="16"/>
  <c r="D30" i="16" s="1"/>
  <c r="D61" i="16"/>
  <c r="D60" i="16" s="1"/>
  <c r="O61" i="12"/>
  <c r="D66" i="16"/>
  <c r="D65" i="16" s="1"/>
  <c r="O66" i="12"/>
  <c r="D63" i="16"/>
  <c r="D62" i="16" s="1"/>
  <c r="O63" i="12"/>
  <c r="D18" i="16"/>
  <c r="D24" i="16"/>
  <c r="J16" i="11"/>
  <c r="J15" i="11" s="1"/>
  <c r="I16" i="11"/>
  <c r="I15" i="11" s="1"/>
  <c r="J64" i="11"/>
  <c r="I64" i="11"/>
  <c r="I63" i="11" s="1"/>
  <c r="J32" i="11"/>
  <c r="J31" i="11" s="1"/>
  <c r="I32" i="11"/>
  <c r="I31" i="11" s="1"/>
  <c r="J22" i="11"/>
  <c r="J21" i="11" s="1"/>
  <c r="I22" i="11"/>
  <c r="I21" i="11" s="1"/>
  <c r="J67" i="11"/>
  <c r="J66" i="11" s="1"/>
  <c r="I67" i="11"/>
  <c r="I66" i="11" s="1"/>
  <c r="J65" i="11"/>
  <c r="U65" i="11" s="1"/>
  <c r="J6" i="11"/>
  <c r="J5" i="11" s="1"/>
  <c r="D14" i="16" l="1"/>
  <c r="O78" i="12"/>
  <c r="O77" i="12"/>
  <c r="D20" i="16"/>
  <c r="D77" i="16" s="1"/>
  <c r="I77" i="11"/>
  <c r="L77" i="11"/>
  <c r="L78" i="11"/>
  <c r="I78" i="11"/>
  <c r="J63" i="11"/>
  <c r="J78" i="11" s="1"/>
  <c r="J77" i="11"/>
  <c r="U64" i="11"/>
  <c r="U63" i="11" s="1"/>
  <c r="C59" i="16"/>
  <c r="I59" i="16" s="1"/>
  <c r="U67" i="11"/>
  <c r="U66" i="11" s="1"/>
  <c r="D67" i="16"/>
  <c r="I67" i="16" s="1"/>
  <c r="C64" i="16"/>
  <c r="I64" i="16" s="1"/>
  <c r="C56" i="16"/>
  <c r="I56" i="16" s="1"/>
  <c r="D76" i="16" l="1"/>
  <c r="C55" i="16"/>
  <c r="I55" i="16" s="1"/>
  <c r="C58" i="16"/>
  <c r="I58" i="16" s="1"/>
  <c r="C61" i="16"/>
  <c r="I61" i="16" s="1"/>
  <c r="C63" i="16"/>
  <c r="I63" i="16" s="1"/>
  <c r="C66" i="16"/>
  <c r="I66" i="16" s="1"/>
  <c r="C54" i="16" l="1"/>
  <c r="I54" i="16" s="1"/>
  <c r="C57" i="16"/>
  <c r="I57" i="16" s="1"/>
  <c r="C65" i="16"/>
  <c r="I65" i="16" s="1"/>
  <c r="C60" i="16"/>
  <c r="I60" i="16" s="1"/>
  <c r="C62" i="16"/>
  <c r="I62" i="16" s="1"/>
  <c r="C53" i="16" l="1"/>
  <c r="I53" i="16" s="1"/>
  <c r="B56" i="19" s="1"/>
  <c r="O56" i="10" s="1"/>
  <c r="AH9" i="9"/>
  <c r="N9" i="10" s="1"/>
  <c r="AH10" i="9"/>
  <c r="N10" i="10" s="1"/>
  <c r="AG14" i="9"/>
  <c r="M14" i="10" s="1"/>
  <c r="AH14" i="9"/>
  <c r="N14" i="10" s="1"/>
  <c r="AH15" i="9"/>
  <c r="N15" i="10" s="1"/>
  <c r="AH16" i="9"/>
  <c r="N16" i="10" s="1"/>
  <c r="AG17" i="9"/>
  <c r="M17" i="10" s="1"/>
  <c r="AH17" i="9"/>
  <c r="N17" i="10" s="1"/>
  <c r="AH18" i="9"/>
  <c r="N18" i="10" s="1"/>
  <c r="AH19" i="9"/>
  <c r="N19" i="10" s="1"/>
  <c r="AH20" i="9"/>
  <c r="N20" i="10" s="1"/>
  <c r="AH21" i="9"/>
  <c r="N21" i="10" s="1"/>
  <c r="AH22" i="9"/>
  <c r="N22" i="10" s="1"/>
  <c r="AG23" i="9"/>
  <c r="M23" i="10" s="1"/>
  <c r="AH23" i="9"/>
  <c r="N23" i="10" s="1"/>
  <c r="AH24" i="9"/>
  <c r="N24" i="10" s="1"/>
  <c r="AH25" i="9"/>
  <c r="N25" i="10" s="1"/>
  <c r="AH26" i="9"/>
  <c r="N26" i="10" s="1"/>
  <c r="AH27" i="9"/>
  <c r="N27" i="10" s="1"/>
  <c r="AH28" i="9"/>
  <c r="N28" i="10" s="1"/>
  <c r="AH29" i="9"/>
  <c r="N29" i="10" s="1"/>
  <c r="AH30" i="9"/>
  <c r="N30" i="10" s="1"/>
  <c r="AH31" i="9"/>
  <c r="N31" i="10" s="1"/>
  <c r="AH32" i="9"/>
  <c r="N32" i="10" s="1"/>
  <c r="AH33" i="9"/>
  <c r="N33" i="10" s="1"/>
  <c r="AH34" i="9"/>
  <c r="N34" i="10" s="1"/>
  <c r="AH35" i="9"/>
  <c r="N35" i="10" s="1"/>
  <c r="AH37" i="9"/>
  <c r="N37" i="10" s="1"/>
  <c r="AH38" i="9"/>
  <c r="N38" i="10" s="1"/>
  <c r="AH39" i="9"/>
  <c r="N39" i="10" s="1"/>
  <c r="AH40" i="9"/>
  <c r="N40" i="10" s="1"/>
  <c r="AH42" i="9"/>
  <c r="N42" i="10" s="1"/>
  <c r="AH43" i="9"/>
  <c r="N43" i="10" s="1"/>
  <c r="AH44" i="9"/>
  <c r="N44" i="10" s="1"/>
  <c r="AH45" i="9"/>
  <c r="N45" i="10" s="1"/>
  <c r="AH47" i="9"/>
  <c r="N47" i="10" s="1"/>
  <c r="AG48" i="9"/>
  <c r="M48" i="10" s="1"/>
  <c r="AH48" i="9"/>
  <c r="N48" i="10" s="1"/>
  <c r="AH49" i="9"/>
  <c r="N49" i="10" s="1"/>
  <c r="AH50" i="9"/>
  <c r="N50" i="10" s="1"/>
  <c r="AH51" i="9"/>
  <c r="N51" i="10" s="1"/>
  <c r="AH53" i="9"/>
  <c r="N53" i="10" s="1"/>
  <c r="AH54" i="9"/>
  <c r="N54" i="10" s="1"/>
  <c r="AH55" i="9"/>
  <c r="N55" i="10" s="1"/>
  <c r="AH56" i="9"/>
  <c r="N56" i="10" s="1"/>
  <c r="AH57" i="9"/>
  <c r="N57" i="10" s="1"/>
  <c r="AH58" i="9"/>
  <c r="N58" i="10" s="1"/>
  <c r="AH59" i="9"/>
  <c r="N59" i="10" s="1"/>
  <c r="C52" i="16" l="1"/>
  <c r="I52" i="16" s="1"/>
  <c r="N62" i="10"/>
  <c r="N63" i="10" s="1"/>
  <c r="B55" i="19"/>
  <c r="O55" i="10" s="1"/>
  <c r="B26" i="19"/>
  <c r="O26" i="10" s="1"/>
  <c r="B49" i="19"/>
  <c r="O49" i="10" s="1"/>
  <c r="B31" i="19"/>
  <c r="O31" i="10" s="1"/>
  <c r="C51" i="16" l="1"/>
  <c r="I51" i="16" s="1"/>
  <c r="C50" i="16" l="1"/>
  <c r="C62" i="4"/>
  <c r="C49" i="16" l="1"/>
  <c r="I49" i="16" s="1"/>
  <c r="I50" i="16"/>
  <c r="C48" i="16"/>
  <c r="I48" i="16" s="1"/>
  <c r="C62" i="3"/>
  <c r="C47" i="16" l="1"/>
  <c r="C62" i="2"/>
  <c r="C46" i="16" l="1"/>
  <c r="I46" i="16" s="1"/>
  <c r="B9" i="19" s="1"/>
  <c r="O9" i="10" s="1"/>
  <c r="I47" i="16"/>
  <c r="J62" i="9"/>
  <c r="L62" i="9"/>
  <c r="I62" i="9"/>
  <c r="K62" i="9"/>
  <c r="D62" i="9"/>
  <c r="E62" i="9"/>
  <c r="F62" i="9"/>
  <c r="C62" i="9"/>
  <c r="C45" i="16" l="1"/>
  <c r="I45" i="16" s="1"/>
  <c r="AE62" i="9"/>
  <c r="AC62" i="9"/>
  <c r="AD62" i="9"/>
  <c r="C62" i="1"/>
  <c r="C44" i="16" l="1"/>
  <c r="I44" i="16" s="1"/>
  <c r="B52" i="19" s="1"/>
  <c r="O52" i="10" s="1"/>
  <c r="C43" i="16"/>
  <c r="I43" i="16" s="1"/>
  <c r="AF62" i="9"/>
  <c r="H62" i="9" l="1"/>
  <c r="U41" i="11" l="1"/>
  <c r="C40" i="16" s="1"/>
  <c r="I40" i="16" s="1"/>
  <c r="AH62" i="9"/>
  <c r="U40" i="11" l="1"/>
  <c r="C39" i="16" s="1"/>
  <c r="I39" i="16" s="1"/>
  <c r="U39" i="11" l="1"/>
  <c r="C38" i="16" s="1"/>
  <c r="I38" i="16" s="1"/>
  <c r="G5" i="9"/>
  <c r="U38" i="11" l="1"/>
  <c r="C37" i="16" s="1"/>
  <c r="I37" i="16" s="1"/>
  <c r="AG5" i="9"/>
  <c r="U37" i="11" l="1"/>
  <c r="M5" i="10"/>
  <c r="C36" i="16" l="1"/>
  <c r="I36" i="16" s="1"/>
  <c r="U36" i="11"/>
  <c r="C35" i="16"/>
  <c r="I35" i="16" s="1"/>
  <c r="U35" i="11" l="1"/>
  <c r="C34" i="16" s="1"/>
  <c r="I34" i="16" s="1"/>
  <c r="U34" i="11" l="1"/>
  <c r="C33" i="16" s="1"/>
  <c r="I33" i="16" s="1"/>
  <c r="U33" i="11" l="1"/>
  <c r="C32" i="16" s="1"/>
  <c r="I32" i="16" s="1"/>
  <c r="U32" i="11" l="1"/>
  <c r="C31" i="16" l="1"/>
  <c r="I31" i="16" s="1"/>
  <c r="U31" i="11"/>
  <c r="C30" i="16" l="1"/>
  <c r="I30" i="16" s="1"/>
  <c r="U30" i="11"/>
  <c r="C29" i="16" s="1"/>
  <c r="I29" i="16" s="1"/>
  <c r="G15" i="9"/>
  <c r="U29" i="11" l="1"/>
  <c r="C28" i="16" s="1"/>
  <c r="I28" i="16" s="1"/>
  <c r="AG15" i="9"/>
  <c r="U28" i="11" l="1"/>
  <c r="M15" i="10"/>
  <c r="C27" i="16" l="1"/>
  <c r="I27" i="16" s="1"/>
  <c r="U27" i="11"/>
  <c r="C26" i="16" l="1"/>
  <c r="I26" i="16" s="1"/>
  <c r="U26" i="11"/>
  <c r="C25" i="16" s="1"/>
  <c r="I25" i="16" s="1"/>
  <c r="U25" i="11" l="1"/>
  <c r="C24" i="16" s="1"/>
  <c r="I24" i="16" s="1"/>
  <c r="G19" i="9"/>
  <c r="U24" i="11" l="1"/>
  <c r="C23" i="16" s="1"/>
  <c r="I23" i="16" s="1"/>
  <c r="AG19" i="9"/>
  <c r="U23" i="11" l="1"/>
  <c r="C22" i="16" s="1"/>
  <c r="I22" i="16" s="1"/>
  <c r="M19" i="10"/>
  <c r="U22" i="11" l="1"/>
  <c r="C21" i="16" l="1"/>
  <c r="I21" i="16" s="1"/>
  <c r="U21" i="11"/>
  <c r="C20" i="16" l="1"/>
  <c r="I20" i="16" s="1"/>
  <c r="U20" i="11"/>
  <c r="C19" i="16" s="1"/>
  <c r="I19" i="16" s="1"/>
  <c r="U19" i="11" l="1"/>
  <c r="C18" i="16" s="1"/>
  <c r="I18" i="16" s="1"/>
  <c r="U18" i="11" l="1"/>
  <c r="C17" i="16" s="1"/>
  <c r="I17" i="16" s="1"/>
  <c r="U17" i="11" l="1"/>
  <c r="C16" i="16" s="1"/>
  <c r="I16" i="16" s="1"/>
  <c r="U16" i="11" l="1"/>
  <c r="C15" i="16" l="1"/>
  <c r="I15" i="16" s="1"/>
  <c r="U15" i="11"/>
  <c r="C14" i="16" l="1"/>
  <c r="I14" i="16" s="1"/>
  <c r="U14" i="11"/>
  <c r="C13" i="16" s="1"/>
  <c r="I13" i="16" s="1"/>
  <c r="U13" i="11" l="1"/>
  <c r="C12" i="16" s="1"/>
  <c r="I12" i="16" s="1"/>
  <c r="U12" i="11" l="1"/>
  <c r="C11" i="16" s="1"/>
  <c r="I11" i="16" s="1"/>
  <c r="U11" i="11" l="1"/>
  <c r="G26" i="9"/>
  <c r="C10" i="16" l="1"/>
  <c r="I10" i="16" s="1"/>
  <c r="U10" i="11"/>
  <c r="C9" i="16"/>
  <c r="I9" i="16" s="1"/>
  <c r="AG26" i="9"/>
  <c r="U9" i="11" l="1"/>
  <c r="C8" i="16" s="1"/>
  <c r="I8" i="16" s="1"/>
  <c r="M26" i="10"/>
  <c r="U8" i="11" l="1"/>
  <c r="C7" i="16" s="1"/>
  <c r="I7" i="16" s="1"/>
  <c r="G28" i="9"/>
  <c r="U7" i="11" l="1"/>
  <c r="C6" i="16" s="1"/>
  <c r="I6" i="16" s="1"/>
  <c r="AG28" i="9"/>
  <c r="U6" i="11" l="1"/>
  <c r="U5" i="11" s="1"/>
  <c r="M28" i="10"/>
  <c r="C5" i="16" l="1"/>
  <c r="I5" i="16" s="1"/>
  <c r="U43" i="11"/>
  <c r="U42" i="11" s="1"/>
  <c r="U77" i="11" s="1"/>
  <c r="U78" i="11" l="1"/>
  <c r="C4" i="16"/>
  <c r="C42" i="16"/>
  <c r="C41" i="16" l="1"/>
  <c r="I41" i="16" s="1"/>
  <c r="I42" i="16"/>
  <c r="I4" i="16"/>
  <c r="C76" i="16" l="1"/>
  <c r="I76" i="16" s="1"/>
  <c r="B60" i="19" s="1"/>
  <c r="O60" i="10" s="1"/>
  <c r="C77" i="16"/>
  <c r="I77" i="16" s="1"/>
  <c r="B61" i="19" l="1"/>
  <c r="O62" i="10"/>
  <c r="O64" i="10" s="1"/>
  <c r="B63" i="19"/>
  <c r="G33" i="9" l="1"/>
  <c r="AG33" i="9" l="1"/>
  <c r="M33" i="10" l="1"/>
  <c r="G38" i="9" l="1"/>
  <c r="AG38" i="9" l="1"/>
  <c r="M38" i="10" l="1"/>
  <c r="G43" i="9" l="1"/>
  <c r="AG43" i="9" l="1"/>
  <c r="M43" i="10" l="1"/>
  <c r="G50" i="9" l="1"/>
  <c r="AG50" i="9" l="1"/>
  <c r="M50" i="10" l="1"/>
  <c r="G53" i="9" l="1"/>
  <c r="AG53" i="9" l="1"/>
  <c r="M53" i="10" l="1"/>
  <c r="G56" i="9" l="1"/>
  <c r="AG56" i="9" l="1"/>
  <c r="M56" i="10" l="1"/>
  <c r="G57" i="9"/>
  <c r="AG57" i="9" l="1"/>
  <c r="M57" i="10" l="1"/>
  <c r="G58" i="9" l="1"/>
  <c r="AG58" i="9" l="1"/>
  <c r="M58" i="10" l="1"/>
  <c r="AA62" i="1"/>
  <c r="AP62" i="1"/>
  <c r="G59" i="9"/>
  <c r="AG59" i="9" s="1"/>
  <c r="M59" i="10" s="1"/>
  <c r="AO62" i="1"/>
  <c r="AX32" i="1" l="1"/>
  <c r="G32" i="9" s="1"/>
  <c r="AG32" i="9" s="1"/>
  <c r="M32" i="10" s="1"/>
  <c r="AR62" i="1"/>
  <c r="AX6" i="1"/>
  <c r="G6" i="9" s="1"/>
  <c r="AX7" i="1"/>
  <c r="G7" i="9" s="1"/>
  <c r="AG7" i="9" s="1"/>
  <c r="M7" i="10" s="1"/>
  <c r="AX34" i="1"/>
  <c r="G34" i="9" s="1"/>
  <c r="AG34" i="9" s="1"/>
  <c r="M34" i="10" s="1"/>
  <c r="AX9" i="1"/>
  <c r="G9" i="9" s="1"/>
  <c r="AG9" i="9" s="1"/>
  <c r="M9" i="10" s="1"/>
  <c r="AX39" i="1"/>
  <c r="G39" i="9" s="1"/>
  <c r="AG39" i="9" s="1"/>
  <c r="M39" i="10" s="1"/>
  <c r="AX10" i="1"/>
  <c r="G10" i="9" s="1"/>
  <c r="AG10" i="9" s="1"/>
  <c r="M10" i="10" s="1"/>
  <c r="AX18" i="1"/>
  <c r="G18" i="9" s="1"/>
  <c r="AG18" i="9" s="1"/>
  <c r="M18" i="10" s="1"/>
  <c r="AX40" i="1"/>
  <c r="G40" i="9" s="1"/>
  <c r="AG40" i="9" s="1"/>
  <c r="M40" i="10" s="1"/>
  <c r="AX54" i="1"/>
  <c r="G54" i="9" s="1"/>
  <c r="AG54" i="9" s="1"/>
  <c r="M54" i="10" s="1"/>
  <c r="AX51" i="1"/>
  <c r="G51" i="9" s="1"/>
  <c r="AG51" i="9" s="1"/>
  <c r="M51" i="10" s="1"/>
  <c r="AX52" i="1"/>
  <c r="G52" i="9" s="1"/>
  <c r="AG52" i="9" s="1"/>
  <c r="M52" i="10" s="1"/>
  <c r="AX25" i="1"/>
  <c r="G25" i="9" s="1"/>
  <c r="AG25" i="9" s="1"/>
  <c r="M25" i="10" s="1"/>
  <c r="AX29" i="1"/>
  <c r="G29" i="9" s="1"/>
  <c r="AG29" i="9" s="1"/>
  <c r="M29" i="10" s="1"/>
  <c r="AX37" i="1"/>
  <c r="G37" i="9" s="1"/>
  <c r="AG37" i="9" s="1"/>
  <c r="M37" i="10" s="1"/>
  <c r="AX41" i="1"/>
  <c r="G41" i="9" s="1"/>
  <c r="AG41" i="9" s="1"/>
  <c r="M41" i="10" s="1"/>
  <c r="AX11" i="1"/>
  <c r="G11" i="9" s="1"/>
  <c r="AG11" i="9" s="1"/>
  <c r="M11" i="10" s="1"/>
  <c r="AX24" i="1"/>
  <c r="G24" i="9" s="1"/>
  <c r="AG24" i="9" s="1"/>
  <c r="M24" i="10" s="1"/>
  <c r="AX21" i="1"/>
  <c r="G21" i="9" s="1"/>
  <c r="AG21" i="9" s="1"/>
  <c r="M21" i="10" s="1"/>
  <c r="AX16" i="1"/>
  <c r="G16" i="9" s="1"/>
  <c r="AG16" i="9" s="1"/>
  <c r="M16" i="10" s="1"/>
  <c r="AX42" i="1"/>
  <c r="G42" i="9" s="1"/>
  <c r="AG42" i="9" s="1"/>
  <c r="M42" i="10" s="1"/>
  <c r="AX22" i="1"/>
  <c r="G22" i="9" s="1"/>
  <c r="AG22" i="9" s="1"/>
  <c r="M22" i="10" s="1"/>
  <c r="AX13" i="1"/>
  <c r="G13" i="9" s="1"/>
  <c r="AG13" i="9" s="1"/>
  <c r="M13" i="10" s="1"/>
  <c r="AX12" i="1"/>
  <c r="G12" i="9" s="1"/>
  <c r="AG12" i="9" s="1"/>
  <c r="M12" i="10" s="1"/>
  <c r="AX31" i="1"/>
  <c r="G31" i="9" s="1"/>
  <c r="AG31" i="9" s="1"/>
  <c r="M31" i="10" s="1"/>
  <c r="AX36" i="1"/>
  <c r="G36" i="9" s="1"/>
  <c r="AG36" i="9" s="1"/>
  <c r="M36" i="10" s="1"/>
  <c r="AX47" i="1"/>
  <c r="G47" i="9" s="1"/>
  <c r="AG47" i="9" s="1"/>
  <c r="M47" i="10" s="1"/>
  <c r="AX20" i="1"/>
  <c r="G20" i="9" s="1"/>
  <c r="AG20" i="9" s="1"/>
  <c r="M20" i="10" s="1"/>
  <c r="AX55" i="1"/>
  <c r="G55" i="9" s="1"/>
  <c r="AG55" i="9" s="1"/>
  <c r="M55" i="10" s="1"/>
  <c r="AX44" i="1"/>
  <c r="G44" i="9" s="1"/>
  <c r="AG44" i="9" s="1"/>
  <c r="M44" i="10" s="1"/>
  <c r="AX49" i="1"/>
  <c r="G49" i="9" s="1"/>
  <c r="AG49" i="9" s="1"/>
  <c r="M49" i="10" s="1"/>
  <c r="AX45" i="1"/>
  <c r="G45" i="9" s="1"/>
  <c r="AG45" i="9" s="1"/>
  <c r="M45" i="10" s="1"/>
  <c r="AX27" i="1"/>
  <c r="G27" i="9" s="1"/>
  <c r="AG27" i="9" s="1"/>
  <c r="M27" i="10" s="1"/>
  <c r="AX30" i="1"/>
  <c r="G30" i="9" s="1"/>
  <c r="AG30" i="9" s="1"/>
  <c r="M30" i="10" s="1"/>
  <c r="AX35" i="1"/>
  <c r="G35" i="9" s="1"/>
  <c r="AG35" i="9" s="1"/>
  <c r="M35" i="10" s="1"/>
  <c r="AS62" i="1" l="1"/>
  <c r="G62" i="9"/>
  <c r="AX62" i="1"/>
  <c r="AG6" i="9"/>
  <c r="M6" i="10" l="1"/>
  <c r="M62" i="10" s="1"/>
  <c r="M63" i="10" s="1"/>
  <c r="AG62" i="9"/>
  <c r="M68" i="10" l="1"/>
  <c r="M64" i="10"/>
</calcChain>
</file>

<file path=xl/sharedStrings.xml><?xml version="1.0" encoding="utf-8"?>
<sst xmlns="http://schemas.openxmlformats.org/spreadsheetml/2006/main" count="1589" uniqueCount="373">
  <si>
    <t>№ п/п</t>
  </si>
  <si>
    <t>Наименование районов, городов</t>
  </si>
  <si>
    <t>Всего</t>
  </si>
  <si>
    <t>итого обработки</t>
  </si>
  <si>
    <t>Итого обработки</t>
  </si>
  <si>
    <t>итого обработки, тыс.    гол.обр.</t>
  </si>
  <si>
    <t>КРС</t>
  </si>
  <si>
    <t>Лошади</t>
  </si>
  <si>
    <t>МРС</t>
  </si>
  <si>
    <t>Свиньи</t>
  </si>
  <si>
    <t>в т.ч. ЛПХ</t>
  </si>
  <si>
    <t>в том числе ЛПХ</t>
  </si>
  <si>
    <t>План на выполнение государственных работ по профилактическим мероприятиям</t>
  </si>
  <si>
    <t>План на выполнение государственных работ по диагностическим исследованиям</t>
  </si>
  <si>
    <t xml:space="preserve">Сибирская язва    </t>
  </si>
  <si>
    <t xml:space="preserve">Эмкар                      </t>
  </si>
  <si>
    <t xml:space="preserve">Бешенство </t>
  </si>
  <si>
    <t xml:space="preserve">Гиподерматоз  </t>
  </si>
  <si>
    <t xml:space="preserve">Сибирская язва  </t>
  </si>
  <si>
    <t xml:space="preserve">Бешенство лошадей  </t>
  </si>
  <si>
    <t xml:space="preserve">Грипп лошадей (только спортивные лошади) </t>
  </si>
  <si>
    <t xml:space="preserve">Ринопневмония лошадей (только спортивные лошади) </t>
  </si>
  <si>
    <t xml:space="preserve">Бешенство     </t>
  </si>
  <si>
    <t xml:space="preserve">КЧС </t>
  </si>
  <si>
    <t xml:space="preserve">Рожа </t>
  </si>
  <si>
    <t xml:space="preserve">Болезнь Ауески  </t>
  </si>
  <si>
    <t>Взятие крови на напр.им-та на КЧС (свинокомплексы)</t>
  </si>
  <si>
    <t>Итого тыс.головобработок</t>
  </si>
  <si>
    <t>Другие жив-е</t>
  </si>
  <si>
    <t xml:space="preserve">Бешенство собак </t>
  </si>
  <si>
    <t xml:space="preserve">Бешенство кошек  </t>
  </si>
  <si>
    <t>Сибирская язва</t>
  </si>
  <si>
    <t>Гематология</t>
  </si>
  <si>
    <t xml:space="preserve"> тыс.исследований</t>
  </si>
  <si>
    <t xml:space="preserve">Взятие проб крови (сап, ИНАН, случная болезнь, бруцеллез) </t>
  </si>
  <si>
    <t xml:space="preserve">Взятие проб крови (бруцеллез, лейкоз) </t>
  </si>
  <si>
    <t xml:space="preserve">диагн.иссл. на Сап (аллергически) </t>
  </si>
  <si>
    <t xml:space="preserve">диагн.иссл. на Туберкулез (аллергич)       </t>
  </si>
  <si>
    <t>Итого отбор проб</t>
  </si>
  <si>
    <t>Диагностические мероприятия</t>
  </si>
  <si>
    <t>Отбор проб</t>
  </si>
  <si>
    <t>Профилактические вакцинации</t>
  </si>
  <si>
    <t>Мониторинг диких кабанов на АЧС, проб</t>
  </si>
  <si>
    <t>Мониторинг на эхинококкоз, проб</t>
  </si>
  <si>
    <t>Мониторинговые исследования птиц, проб</t>
  </si>
  <si>
    <t>Профилактические вакцинации, тыс. головообраб</t>
  </si>
  <si>
    <t>Проведение плановых диагностических мероприятий на особо опасные болезни животных (птиц) и болезни общие для человека и животных (птиц) (на выезде диагностические мероприятия), кол-во меропритий</t>
  </si>
  <si>
    <t>Проведение плановых диагностических мероприятий на особо опасные болезни животных (птиц) и болезни общие для человека и животных (птиц) (на выезде отбор проб), количество проб</t>
  </si>
  <si>
    <t>Всего, тыс. головообраб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</si>
  <si>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(птиц), (на выезде вакцинация), количество голов/тыс. голов</t>
  </si>
  <si>
    <t>Реестровый номер</t>
  </si>
  <si>
    <t>12.611.0  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</si>
  <si>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ветеринарно-санитарных мероприятий (на выезде проведение мероприятий), количество квадратных метров</t>
  </si>
  <si>
    <t xml:space="preserve">000000000008021460212611000200100004008100101 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</si>
  <si>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 (стационар лабораторные исследования), количество исследований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</si>
  <si>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 (стационар оформление документов), количество мероприятий</t>
  </si>
  <si>
    <t>12.612.0   Оформление и выдача ветеринарных сопроводительных документов</t>
  </si>
  <si>
    <t>12.613.0    Проведение мероприятий по защите населения от болезней общих для человека и животных и пищевых отравлений</t>
  </si>
  <si>
    <t>Оформление и выдача ветеринарных сопроводительных документов (стационар оформление документов), количество документов</t>
  </si>
  <si>
    <t>Проведение ветеринарно-санитарной экспертизы сырья и продукции животного происхождения на трихинеллез (стационар лабораторные исследования), количество экспертиз</t>
  </si>
  <si>
    <t>Проведение учета и контроля за состоянием скотомогильников, включая сибиреязвенные (на выезде осмотр объектов), количество объектов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</si>
  <si>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(стационар лаборатрные исследования), количество проб</t>
  </si>
  <si>
    <t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 (стационар лаборатрные исследования), количество проб</t>
  </si>
  <si>
    <t>11.Г50.0   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</si>
  <si>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служащих, количество человеко-часов (человеко-час)</t>
  </si>
  <si>
    <r>
      <t xml:space="preserve">Проведение </t>
    </r>
    <r>
      <rPr>
        <b/>
        <sz val="10"/>
        <color rgb="FFFF0000"/>
        <rFont val="Times New Roman"/>
        <family val="1"/>
        <charset val="204"/>
      </rPr>
      <t>вынужденных</t>
    </r>
    <r>
      <rPr>
        <b/>
        <sz val="10"/>
        <rFont val="Times New Roman"/>
        <family val="1"/>
        <charset val="204"/>
      </rPr>
      <t xml:space="preserve"> профилактических вакцинаций животных (птиц) в случаях возникновения или угрозы возникновения особо опасных болезней животных и болезней общих для человека и животных (птиц) (на выезде вакцинация), количество голов/тыс. голов</t>
    </r>
  </si>
  <si>
    <t>шт</t>
  </si>
  <si>
    <t>количество экспертиз</t>
  </si>
  <si>
    <t>Код базовой услуги или работы / Наименование базовой услуги или работы</t>
  </si>
  <si>
    <t>Содержание базовой услуги или работы</t>
  </si>
  <si>
    <t>Всего, кв.м.</t>
  </si>
  <si>
    <t>Мониторинг диких кабанов на АЧС</t>
  </si>
  <si>
    <t>Мониторинг на эхинококкоз</t>
  </si>
  <si>
    <t>Мониторинговые исследования птиц</t>
  </si>
  <si>
    <t>Взятие крови, всего голов (всего проб)</t>
  </si>
  <si>
    <t>Всего, головообработок</t>
  </si>
  <si>
    <t>Всего, тыс. обработок</t>
  </si>
  <si>
    <t>Собак</t>
  </si>
  <si>
    <t>кошек</t>
  </si>
  <si>
    <t>мониторинговые исследования на подмор и расплода  пчел</t>
  </si>
  <si>
    <t>мониторинговые исследования на подмора и расплода пчел</t>
  </si>
  <si>
    <t>Мониторинговые исследования продукции на АЧС. грипп, проб</t>
  </si>
  <si>
    <t>Наименование района</t>
  </si>
  <si>
    <t>иссл.на на лептоспироз</t>
  </si>
  <si>
    <t>иссл. на хламидиоз</t>
  </si>
  <si>
    <t>иссл.на лептоспироз</t>
  </si>
  <si>
    <t>Мониторинг на АЧС диких кабанов  мониторинг</t>
  </si>
  <si>
    <t>мониторинговые исследования на эхинококкоз</t>
  </si>
  <si>
    <t xml:space="preserve">мониторинговые исследования на грипп птиц   </t>
  </si>
  <si>
    <t>Мониторинг на АЧС (отбор проб)</t>
  </si>
  <si>
    <t>Исследования и обработки крупного рогатого скота на 2019 год</t>
  </si>
  <si>
    <t xml:space="preserve">Отбор проб </t>
  </si>
  <si>
    <t>Архангельский</t>
  </si>
  <si>
    <t>Абзелиловский</t>
  </si>
  <si>
    <t>Альшеевский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</si>
  <si>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</si>
  <si>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</si>
  <si>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</si>
  <si>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</si>
  <si>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</si>
  <si>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</si>
  <si>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</si>
  <si>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</si>
  <si>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</si>
  <si>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</si>
  <si>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</si>
  <si>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</si>
  <si>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</si>
  <si>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</si>
  <si>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</si>
  <si>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</si>
  <si>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</si>
  <si>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</si>
  <si>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</si>
  <si>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</si>
  <si>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</si>
  <si>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</si>
  <si>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</si>
  <si>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</si>
  <si>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</si>
  <si>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</si>
  <si>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</si>
  <si>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</si>
  <si>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</si>
  <si>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</si>
  <si>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</si>
  <si>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</si>
  <si>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</si>
  <si>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</si>
  <si>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</si>
  <si>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</si>
  <si>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</si>
  <si>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</si>
  <si>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</si>
  <si>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</si>
  <si>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</si>
  <si>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</si>
  <si>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</si>
  <si>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</si>
  <si>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</si>
  <si>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</si>
  <si>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</si>
  <si>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</si>
  <si>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</si>
  <si>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</si>
  <si>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</si>
  <si>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Уфа</t>
  </si>
  <si>
    <t>ИТОГО ПО РБ:</t>
  </si>
  <si>
    <t>ГБУ БашНПВЛ</t>
  </si>
  <si>
    <t>ГБУ БашРВС</t>
  </si>
  <si>
    <t>Всего,</t>
  </si>
  <si>
    <t xml:space="preserve">Всего, </t>
  </si>
  <si>
    <t>2019 год</t>
  </si>
  <si>
    <t>2018 год</t>
  </si>
  <si>
    <t>разница 18-19</t>
  </si>
  <si>
    <t xml:space="preserve">Взятие крови (бруцеллез)   отбор проб                       </t>
  </si>
  <si>
    <t xml:space="preserve"> бруцеллез</t>
  </si>
  <si>
    <t xml:space="preserve"> лейкоз</t>
  </si>
  <si>
    <t>Взятие    проб</t>
  </si>
  <si>
    <t>Взятие проб</t>
  </si>
  <si>
    <t xml:space="preserve">Бирская </t>
  </si>
  <si>
    <t xml:space="preserve">Дуванская </t>
  </si>
  <si>
    <t xml:space="preserve">Мелеузовская </t>
  </si>
  <si>
    <t>БашНПВЛ</t>
  </si>
  <si>
    <t>Всего по БашНПВЛ с фил</t>
  </si>
  <si>
    <t>Всего по РБ</t>
  </si>
  <si>
    <t>бруцеллез</t>
  </si>
  <si>
    <t>сап</t>
  </si>
  <si>
    <t>случная болезнь</t>
  </si>
  <si>
    <t>ИНАН</t>
  </si>
  <si>
    <t xml:space="preserve"> лептоспироз</t>
  </si>
  <si>
    <t>ВСЕГО</t>
  </si>
  <si>
    <t xml:space="preserve"> в том числе хламидиоз</t>
  </si>
  <si>
    <t>крс</t>
  </si>
  <si>
    <t>лошади</t>
  </si>
  <si>
    <t>мрс</t>
  </si>
  <si>
    <t>свиньи</t>
  </si>
  <si>
    <t>ИТОГО</t>
  </si>
  <si>
    <t>разница</t>
  </si>
  <si>
    <t>отбор проб</t>
  </si>
  <si>
    <t>Итого исследований</t>
  </si>
  <si>
    <t xml:space="preserve">отбор </t>
  </si>
  <si>
    <t>инф.эпид.баранов</t>
  </si>
  <si>
    <t xml:space="preserve"> хламидиоз</t>
  </si>
  <si>
    <t xml:space="preserve">АЧС </t>
  </si>
  <si>
    <t>исследования</t>
  </si>
  <si>
    <t>в т.ч. для иссл. на хламидиоз</t>
  </si>
  <si>
    <t>в т.ч. для иссл.на лептоспироз</t>
  </si>
  <si>
    <t>в т.ч. для иссл. на инф.эпид.баранов</t>
  </si>
  <si>
    <t>ГБУ Абзелиловская РВС РБ</t>
  </si>
  <si>
    <t>ГБУ Альшеевская РВС РБ</t>
  </si>
  <si>
    <t>ГБУ Архангельская РВС РБ</t>
  </si>
  <si>
    <t>ГБУ Аскинская РВС РБ</t>
  </si>
  <si>
    <t>ГБУ Аургазинская РВС РБ</t>
  </si>
  <si>
    <t>ГБУ ВС Баймакского р-на и г.Сибая  РБ</t>
  </si>
  <si>
    <t>ГБУ Бакалинская РВС РБ</t>
  </si>
  <si>
    <t>ГБУ Балтачевская РВС РБ</t>
  </si>
  <si>
    <t>ГБУ Белебеевская РГВС РБ</t>
  </si>
  <si>
    <t>ГБУ Белокатайская РВС РБ</t>
  </si>
  <si>
    <t>ГБУ Белорецкая РГВС РБ</t>
  </si>
  <si>
    <t>ГБУ Бижбулякская РВС РБ</t>
  </si>
  <si>
    <t>ГБУ Бирская РГВС РБ</t>
  </si>
  <si>
    <t>ГБУ Благоварская РВС РБ</t>
  </si>
  <si>
    <t>ГБУ Благовещенская РГВС РБ</t>
  </si>
  <si>
    <t>ГБУ Буздякская РВС РБ</t>
  </si>
  <si>
    <t>ГБУ Бураевская РВС РБ</t>
  </si>
  <si>
    <t>ГБУ Бурзянская РВС РБ</t>
  </si>
  <si>
    <t>ГБУ Гафурийская РВС РБ</t>
  </si>
  <si>
    <t>ГБУ Давлекановская РГВС РБ</t>
  </si>
  <si>
    <t>ГБУ Дуванская РВС РБ</t>
  </si>
  <si>
    <t>ГБУ Дюртюлинская РГВС РБ</t>
  </si>
  <si>
    <t>ГБУ Ермекеевская РВС РБ</t>
  </si>
  <si>
    <t>ГБУ Зианчуринская РВС РБ</t>
  </si>
  <si>
    <t>ГБУ Зилаирская РВС РБ</t>
  </si>
  <si>
    <t>ГБУ Иглинская РВС РБ</t>
  </si>
  <si>
    <t>ГБУ Илишевская РВС РБ</t>
  </si>
  <si>
    <t>ГБУ ВС Ишимбайского р-на и г.Салавата  РБ</t>
  </si>
  <si>
    <t>ГБУ Калтасинская РВС РБ</t>
  </si>
  <si>
    <t>ГБУ Караидельская РВС РБ</t>
  </si>
  <si>
    <t>ГБУ Кармаскалинская РВС РБ</t>
  </si>
  <si>
    <t>ГБУ Кигинская РВС РБ</t>
  </si>
  <si>
    <t>ГБУ Нефтекамская МРВС РБ</t>
  </si>
  <si>
    <t>ГБУ Кугарчинская РВС РБ</t>
  </si>
  <si>
    <t>ГБУ Кушнаренковская  РВС РБ</t>
  </si>
  <si>
    <t>ГБУ ВС Куюргазинского р-на и г.Кумертау РБ</t>
  </si>
  <si>
    <t>ГБУ Мелеузовская  РГВС РБ</t>
  </si>
  <si>
    <t>ГБУ Мечетлинская РВС РБ</t>
  </si>
  <si>
    <t>ГБУ Мишкинская РВС РБ</t>
  </si>
  <si>
    <t>ГБУ Миякинская РВС РБ</t>
  </si>
  <si>
    <t>ГБУ Нуримановская РВС РБ</t>
  </si>
  <si>
    <t>ГБУ Салаватская РВС РБ</t>
  </si>
  <si>
    <t>ГБУ Стерлибашевская РВС РБ</t>
  </si>
  <si>
    <t>ГБУ Стерлитамакская МРВС РБ</t>
  </si>
  <si>
    <t>ГБУ Татышлинская РВС РБ</t>
  </si>
  <si>
    <t>ГБУ ВС Туймазинского р-на и г.Октябрьского  РБ</t>
  </si>
  <si>
    <t>ГБУ Уфимская  РВС РБ</t>
  </si>
  <si>
    <t>ГБУ ВС  города Учалы и Учалинского района РБ</t>
  </si>
  <si>
    <t>ГБУ Федоровская РВС РБ</t>
  </si>
  <si>
    <t>ГБУ Хайбуллинская РВС РБ</t>
  </si>
  <si>
    <t>ГБУ Чекмагушевская РВС РБ</t>
  </si>
  <si>
    <t>ГБУ Чишминская РВС РБ</t>
  </si>
  <si>
    <t>ГБУ Шаранская  РВС РБ</t>
  </si>
  <si>
    <t>ГБУ ВС города Янаул и Янаульского района РБ</t>
  </si>
  <si>
    <t>ГБУ Уфимская ГВС РБ</t>
  </si>
  <si>
    <t>ВСЕГО (ОТБОР ПРОБ)</t>
  </si>
  <si>
    <t>Всего по БашНПВЛ с филиалами</t>
  </si>
  <si>
    <t>другие жив-е</t>
  </si>
  <si>
    <t>Нодулярный дерматит</t>
  </si>
  <si>
    <t>На 01.01.2019</t>
  </si>
  <si>
    <t xml:space="preserve">Всего КРС голов </t>
  </si>
  <si>
    <t>в т.ч. коров</t>
  </si>
  <si>
    <t>В том числе ЛПХ КРС, голов</t>
  </si>
  <si>
    <t xml:space="preserve">Имеется всего, голов </t>
  </si>
  <si>
    <t>головобработки</t>
  </si>
  <si>
    <t>в том числе ЛПХ, головобработки</t>
  </si>
  <si>
    <t xml:space="preserve">всего голов </t>
  </si>
  <si>
    <t>Отбор проб головобработки</t>
  </si>
  <si>
    <t>количество проб</t>
  </si>
  <si>
    <t>Всего отбор проб</t>
  </si>
  <si>
    <t>диагностические исследования</t>
  </si>
  <si>
    <t>Лептоспироз (по показаниям)</t>
  </si>
  <si>
    <t>Некробактериоз  (по показаниям)</t>
  </si>
  <si>
    <t xml:space="preserve">ПГ-3 и ИРТ (по показаниям) </t>
  </si>
  <si>
    <t>Пастереллез (по показаниям)</t>
  </si>
  <si>
    <t>Стригущий лишай</t>
  </si>
  <si>
    <t xml:space="preserve">всего голов, 100 % </t>
  </si>
  <si>
    <t xml:space="preserve">всего голов, 100% </t>
  </si>
  <si>
    <t>головобработки (2-х кратно)</t>
  </si>
  <si>
    <t>Исследования и обработки крупного рогатого скота на 2020 год</t>
  </si>
  <si>
    <t>Исследования и обработки лошадей на 2020 год</t>
  </si>
  <si>
    <t>Статистика  на 01.01.2019</t>
  </si>
  <si>
    <t xml:space="preserve">Всего ЛОШАДЕЙ,  голов </t>
  </si>
  <si>
    <t>в т.ч. кобыл</t>
  </si>
  <si>
    <t>в том числе в ЛПХ ЛОШАДЕЙ, голов</t>
  </si>
  <si>
    <t>Выполнение диагностических исследованиий</t>
  </si>
  <si>
    <t>головобработки ( глазная проба по инстр.2-х кратно)</t>
  </si>
  <si>
    <t xml:space="preserve">Трихофитоз лошадей (только спортивные лошади) </t>
  </si>
  <si>
    <t>Лептоспироз (только по показаниям)</t>
  </si>
  <si>
    <t xml:space="preserve">Всего МРС голов </t>
  </si>
  <si>
    <t>в т.ч. овцематок</t>
  </si>
  <si>
    <t>в том числе ЛПХ МРС, голов</t>
  </si>
  <si>
    <t>Исследования и обработки мелкого рогатого скота на 2020год</t>
  </si>
  <si>
    <t xml:space="preserve">всего голов, </t>
  </si>
  <si>
    <t>ВСЕГО головобработки</t>
  </si>
  <si>
    <t>Исследования и обработки свиней  на 2020 год</t>
  </si>
  <si>
    <t xml:space="preserve">Всего свиней голов </t>
  </si>
  <si>
    <t>в т.ч. свиноматок</t>
  </si>
  <si>
    <t>в том числе ЛПХ свиней, голов</t>
  </si>
  <si>
    <t xml:space="preserve">Всего </t>
  </si>
  <si>
    <t xml:space="preserve"> в т.ч. МВД и кинолог голов</t>
  </si>
  <si>
    <t>Продукция</t>
  </si>
  <si>
    <t>Грипп птиц</t>
  </si>
  <si>
    <t>Исследования и обработки других видов  на 2020 год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</si>
  <si>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(птиц), (на выезде вакцинация)</t>
  </si>
  <si>
    <t>№</t>
  </si>
  <si>
    <t>'Статистика на 01.01.2019</t>
  </si>
  <si>
    <t xml:space="preserve">На 01.01.2019 </t>
  </si>
  <si>
    <t>исследований</t>
  </si>
  <si>
    <t>ИТОГО исследований</t>
  </si>
  <si>
    <t xml:space="preserve">всего голов маток </t>
  </si>
  <si>
    <t>исследований *2</t>
  </si>
  <si>
    <t>исследований *1</t>
  </si>
  <si>
    <t>исследований *6</t>
  </si>
  <si>
    <t xml:space="preserve"> исследований</t>
  </si>
  <si>
    <t>Исследования  на 2020 год</t>
  </si>
  <si>
    <t>Исследования и обработки мелкого рогатого скота на 2020 год</t>
  </si>
  <si>
    <t>Всего исследований</t>
  </si>
  <si>
    <t>Исследования и обработки других видов животных и птиц на 2020 год</t>
  </si>
  <si>
    <t>исследования на эхинококкоз * 2</t>
  </si>
  <si>
    <t>мониторинговые исследования  расплод пчел</t>
  </si>
  <si>
    <t>мониторинговые исследования подмор пчел</t>
  </si>
  <si>
    <t xml:space="preserve">ИТОГО </t>
  </si>
  <si>
    <r>
      <t xml:space="preserve">напряж.им-та на б-нь Ньюкасла  </t>
    </r>
    <r>
      <rPr>
        <b/>
        <sz val="9"/>
        <color rgb="FFFF0000"/>
        <rFont val="Times New Roman"/>
        <family val="1"/>
        <charset val="204"/>
      </rPr>
      <t xml:space="preserve"> </t>
    </r>
  </si>
  <si>
    <t>Продукция * 1</t>
  </si>
  <si>
    <t>АЧС баш</t>
  </si>
  <si>
    <t>напр.им-та на КЧС баш</t>
  </si>
  <si>
    <t>монитор. иссл. на мешотчатый расплод и вирусный паралич пчел</t>
  </si>
  <si>
    <t xml:space="preserve">План исследований и обработок скота по Республике Башкортостан  на 2020 год для включения в государственные задания подведомственных учреждений </t>
  </si>
  <si>
    <t xml:space="preserve">Заместитель начальника Управления </t>
  </si>
  <si>
    <t>Шагимухаметов Р.Б.</t>
  </si>
  <si>
    <t>Начальник отдела организации и контроля противоэпизоотических мероприятий</t>
  </si>
  <si>
    <t>Байкеев Р.А.</t>
  </si>
  <si>
    <t>беш-во- 500 иссл.</t>
  </si>
  <si>
    <t>Продукция башнпв</t>
  </si>
  <si>
    <r>
      <t xml:space="preserve">напряж.им-та на б-нь Ньюкасла  </t>
    </r>
    <r>
      <rPr>
        <sz val="11"/>
        <color rgb="FFFF0000"/>
        <rFont val="Times New Roman"/>
        <family val="1"/>
        <charset val="204"/>
      </rPr>
      <t xml:space="preserve"> 3</t>
    </r>
  </si>
  <si>
    <t>мониторинговые исследования на грипп птиц   баш +2</t>
  </si>
  <si>
    <t>Кабаны  АЧС баш</t>
  </si>
  <si>
    <t>исследования грипп птиц *2 + Ньюкасла</t>
  </si>
  <si>
    <t>контроль</t>
  </si>
  <si>
    <t>в т.ч.  методом переваривания жел.соком</t>
  </si>
  <si>
    <t>Всего пчелопасек</t>
  </si>
  <si>
    <t>головобработки (коэф. 1,4-1,5)</t>
  </si>
  <si>
    <t>головобработки (коэф. 1,1-1,2)</t>
  </si>
  <si>
    <t>головобработки (80-100)</t>
  </si>
  <si>
    <t>голов (иссл-ся 60-80%)</t>
  </si>
  <si>
    <t>Отбор проб головобработки (40-60%)</t>
  </si>
  <si>
    <t>головобработки (коэф. 1,2-1,4)</t>
  </si>
  <si>
    <t xml:space="preserve">головобработки </t>
  </si>
  <si>
    <t>Отбор проб головобработки (20-40%)</t>
  </si>
  <si>
    <t>Отбор проб головобработки (70-80%)</t>
  </si>
  <si>
    <t>мониторинговые исследования на эхинококкоз (5-10%)</t>
  </si>
  <si>
    <t>мониторинговые исследования на расплод пчел (аскосфероз, америк. и европ.гнильцы) (2% - 5%)</t>
  </si>
  <si>
    <t xml:space="preserve">всего голов (до 4-х лет, примерно с 55 до 75%) </t>
  </si>
  <si>
    <t>головобработки (коф. 1,2)</t>
  </si>
  <si>
    <t>головобработки (коэф.2)</t>
  </si>
  <si>
    <t xml:space="preserve">Исследования и обработки лошадей на 2020 год </t>
  </si>
  <si>
    <t>мониторинговые исследования на подмор пчел (акарапидоз, браулез, варраотоз, нозематоз, амебиаз) (5 - 10%)</t>
  </si>
  <si>
    <t xml:space="preserve"> исследования подмор пчел *5</t>
  </si>
  <si>
    <t>Стерлитамакский ф-л</t>
  </si>
  <si>
    <t>Белебеевский ф-л</t>
  </si>
  <si>
    <t>Баймакский ф-л</t>
  </si>
  <si>
    <t xml:space="preserve">Бирский ф-л </t>
  </si>
  <si>
    <t xml:space="preserve">Дуванский ф-л </t>
  </si>
  <si>
    <t xml:space="preserve">Мелеузовский ф-л </t>
  </si>
  <si>
    <t>Туймазинский ф-л</t>
  </si>
  <si>
    <t>Янаульский ф-л</t>
  </si>
  <si>
    <t>повторные исслед. при сомнительных результатах, эпизоотич.ситуации и  исследование на бешенство</t>
  </si>
  <si>
    <t>головобработки (коэф 1,5-1,6)</t>
  </si>
  <si>
    <t>исследования расплод пчел * 5</t>
  </si>
  <si>
    <t>монитор. иссл. на мешотчатый расплод, вирусный паралич пчел (остр.и хрон) *5 (бактериолог)</t>
  </si>
  <si>
    <t>в т.ч. для иссл.на лейкоз ИФА</t>
  </si>
  <si>
    <t>в т.ч. для монит. иссл. на гиподерматоз ПЦР</t>
  </si>
  <si>
    <t>Иссл. на лейкоз ИФА</t>
  </si>
  <si>
    <t>Иссл. на гиподерматоз</t>
  </si>
  <si>
    <t>Бешенство диких плотоядных</t>
  </si>
  <si>
    <t>Сальмонеллез</t>
  </si>
  <si>
    <t>приманки доз</t>
  </si>
  <si>
    <t>Эхинококкоз собак</t>
  </si>
  <si>
    <t>Белорецкий ф-л</t>
  </si>
  <si>
    <t>Аургазиннский</t>
  </si>
  <si>
    <t>БашРВС</t>
  </si>
  <si>
    <t>В государственное задание на 2020 год</t>
  </si>
  <si>
    <t>серол -7000 иссл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</si>
</sst>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0.000"/>
    <numFmt numFmtId="167" formatCode="#,##0.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 Cyr"/>
      <charset val="204"/>
    </font>
    <font>
      <b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EBF1D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2" fillId="0" borderId="0"/>
    <xf numFmtId="0" fontId="2" fillId="0" borderId="0"/>
  </cellStyleXfs>
  <cellXfs count="71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6" fillId="3" borderId="2" xfId="0" applyFont="1" applyFill="1" applyBorder="1"/>
    <xf numFmtId="0" fontId="4" fillId="3" borderId="0" xfId="0" applyFont="1" applyFill="1"/>
    <xf numFmtId="0" fontId="8" fillId="3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4" fillId="3" borderId="0" xfId="0" applyNumberFormat="1" applyFont="1" applyFill="1"/>
    <xf numFmtId="0" fontId="8" fillId="3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7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/>
    </xf>
    <xf numFmtId="0" fontId="8" fillId="8" borderId="2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8" fillId="5" borderId="2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11" borderId="5" xfId="0" applyNumberFormat="1" applyFont="1" applyFill="1" applyBorder="1" applyAlignment="1">
      <alignment horizontal="center" vertical="center" wrapText="1"/>
    </xf>
    <xf numFmtId="0" fontId="5" fillId="12" borderId="5" xfId="0" applyNumberFormat="1" applyFont="1" applyFill="1" applyBorder="1" applyAlignment="1">
      <alignment horizontal="center" vertical="center" wrapText="1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4" borderId="5" xfId="0" applyNumberFormat="1" applyFont="1" applyFill="1" applyBorder="1" applyAlignment="1">
      <alignment horizontal="center" vertical="center" wrapText="1"/>
    </xf>
    <xf numFmtId="0" fontId="5" fillId="9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0" fontId="5" fillId="12" borderId="5" xfId="0" quotePrefix="1" applyNumberFormat="1" applyFont="1" applyFill="1" applyBorder="1" applyAlignment="1">
      <alignment horizontal="center" vertical="center" wrapText="1"/>
    </xf>
    <xf numFmtId="0" fontId="5" fillId="14" borderId="5" xfId="0" quotePrefix="1" applyNumberFormat="1" applyFont="1" applyFill="1" applyBorder="1" applyAlignment="1">
      <alignment horizontal="center" vertical="center" wrapText="1"/>
    </xf>
    <xf numFmtId="0" fontId="5" fillId="11" borderId="5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/>
    </xf>
    <xf numFmtId="0" fontId="8" fillId="7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2" fontId="2" fillId="4" borderId="2" xfId="0" applyNumberFormat="1" applyFont="1" applyFill="1" applyBorder="1"/>
    <xf numFmtId="0" fontId="2" fillId="16" borderId="2" xfId="0" applyFont="1" applyFill="1" applyBorder="1"/>
    <xf numFmtId="0" fontId="19" fillId="3" borderId="0" xfId="0" applyFont="1" applyFill="1" applyAlignment="1">
      <alignment horizontal="center"/>
    </xf>
    <xf numFmtId="0" fontId="5" fillId="13" borderId="2" xfId="0" applyNumberFormat="1" applyFont="1" applyFill="1" applyBorder="1" applyAlignment="1">
      <alignment horizontal="center" vertical="center"/>
    </xf>
    <xf numFmtId="0" fontId="13" fillId="3" borderId="2" xfId="0" quotePrefix="1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/>
    </xf>
    <xf numFmtId="4" fontId="21" fillId="15" borderId="2" xfId="0" applyNumberFormat="1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6" fillId="1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2" borderId="3" xfId="0" quotePrefix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2" borderId="0" xfId="0" applyFont="1" applyFill="1"/>
    <xf numFmtId="0" fontId="11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fill"/>
    </xf>
    <xf numFmtId="2" fontId="2" fillId="0" borderId="0" xfId="0" applyNumberFormat="1" applyFont="1" applyFill="1"/>
    <xf numFmtId="0" fontId="6" fillId="3" borderId="2" xfId="0" applyFont="1" applyFill="1" applyBorder="1" applyAlignment="1">
      <alignment horizontal="center" vertical="center" wrapText="1"/>
    </xf>
    <xf numFmtId="0" fontId="8" fillId="5" borderId="2" xfId="0" quotePrefix="1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5" fillId="3" borderId="2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5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/>
    <xf numFmtId="0" fontId="15" fillId="0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/>
    </xf>
    <xf numFmtId="4" fontId="15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26" fillId="0" borderId="0" xfId="0" applyFont="1"/>
    <xf numFmtId="4" fontId="26" fillId="0" borderId="0" xfId="0" applyNumberFormat="1" applyFont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7" fillId="2" borderId="0" xfId="0" applyFont="1" applyFill="1"/>
    <xf numFmtId="2" fontId="24" fillId="2" borderId="0" xfId="0" applyNumberFormat="1" applyFont="1" applyFill="1" applyAlignment="1">
      <alignment horizontal="left"/>
    </xf>
    <xf numFmtId="2" fontId="27" fillId="2" borderId="0" xfId="0" applyNumberFormat="1" applyFont="1" applyFill="1"/>
    <xf numFmtId="165" fontId="27" fillId="2" borderId="0" xfId="0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9" fillId="13" borderId="2" xfId="0" applyNumberFormat="1" applyFont="1" applyFill="1" applyBorder="1" applyAlignment="1">
      <alignment horizontal="center" vertical="center"/>
    </xf>
    <xf numFmtId="0" fontId="6" fillId="1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10" borderId="10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7" fillId="1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1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/>
    <xf numFmtId="0" fontId="5" fillId="10" borderId="2" xfId="0" applyNumberFormat="1" applyFont="1" applyFill="1" applyBorder="1"/>
    <xf numFmtId="0" fontId="7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30" fillId="3" borderId="3" xfId="0" quotePrefix="1" applyFont="1" applyFill="1" applyBorder="1" applyAlignment="1">
      <alignment horizontal="left" vertical="center" wrapText="1"/>
    </xf>
    <xf numFmtId="0" fontId="6" fillId="12" borderId="2" xfId="0" applyNumberFormat="1" applyFont="1" applyFill="1" applyBorder="1" applyAlignment="1">
      <alignment horizontal="center" vertical="center"/>
    </xf>
    <xf numFmtId="0" fontId="30" fillId="3" borderId="0" xfId="0" applyFont="1" applyFill="1"/>
    <xf numFmtId="0" fontId="30" fillId="3" borderId="3" xfId="0" applyFont="1" applyFill="1" applyBorder="1" applyAlignment="1">
      <alignment vertical="center" wrapText="1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0" xfId="0" applyNumberFormat="1" applyFont="1" applyFill="1"/>
    <xf numFmtId="0" fontId="5" fillId="12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10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17" borderId="2" xfId="0" applyNumberFormat="1" applyFont="1" applyFill="1" applyBorder="1" applyAlignment="1">
      <alignment horizontal="center" vertical="center"/>
    </xf>
    <xf numFmtId="0" fontId="5" fillId="15" borderId="2" xfId="0" applyNumberFormat="1" applyFont="1" applyFill="1" applyBorder="1" applyAlignment="1">
      <alignment horizontal="center" vertical="center"/>
    </xf>
    <xf numFmtId="0" fontId="5" fillId="10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3" fillId="17" borderId="2" xfId="0" applyNumberFormat="1" applyFont="1" applyFill="1" applyBorder="1" applyAlignment="1">
      <alignment horizontal="center" vertical="center" wrapText="1"/>
    </xf>
    <xf numFmtId="0" fontId="13" fillId="15" borderId="2" xfId="0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15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15" borderId="2" xfId="0" applyNumberFormat="1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5" fillId="15" borderId="11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4" fillId="2" borderId="0" xfId="0" applyNumberFormat="1" applyFont="1" applyFill="1"/>
    <xf numFmtId="0" fontId="5" fillId="6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/>
    </xf>
    <xf numFmtId="0" fontId="8" fillId="10" borderId="10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5" fillId="14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/>
    <xf numFmtId="0" fontId="3" fillId="5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0" fontId="2" fillId="16" borderId="19" xfId="0" applyFont="1" applyFill="1" applyBorder="1"/>
    <xf numFmtId="2" fontId="2" fillId="4" borderId="19" xfId="0" applyNumberFormat="1" applyFont="1" applyFill="1" applyBorder="1"/>
    <xf numFmtId="0" fontId="11" fillId="2" borderId="19" xfId="0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1" fillId="3" borderId="0" xfId="0" applyNumberFormat="1" applyFont="1" applyFill="1"/>
    <xf numFmtId="0" fontId="6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2" fontId="0" fillId="3" borderId="0" xfId="0" applyNumberFormat="1" applyFont="1" applyFill="1"/>
    <xf numFmtId="0" fontId="0" fillId="3" borderId="0" xfId="0" applyFont="1" applyFill="1"/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Fill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/>
    <xf numFmtId="0" fontId="6" fillId="3" borderId="19" xfId="0" applyFont="1" applyFill="1" applyBorder="1"/>
    <xf numFmtId="0" fontId="4" fillId="4" borderId="2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9" fillId="13" borderId="19" xfId="0" applyNumberFormat="1" applyFont="1" applyFill="1" applyBorder="1" applyAlignment="1">
      <alignment horizontal="center" vertical="center"/>
    </xf>
    <xf numFmtId="0" fontId="5" fillId="13" borderId="19" xfId="0" applyNumberFormat="1" applyFont="1" applyFill="1" applyBorder="1" applyAlignment="1">
      <alignment horizontal="center" vertical="center"/>
    </xf>
    <xf numFmtId="0" fontId="5" fillId="1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4" fillId="3" borderId="2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vertical="center" wrapText="1"/>
    </xf>
    <xf numFmtId="0" fontId="6" fillId="3" borderId="21" xfId="0" applyFont="1" applyFill="1" applyBorder="1"/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5" fillId="2" borderId="20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11" fillId="2" borderId="25" xfId="0" applyNumberFormat="1" applyFont="1" applyFill="1" applyBorder="1" applyAlignment="1">
      <alignment horizontal="center" vertical="center" wrapText="1"/>
    </xf>
    <xf numFmtId="0" fontId="30" fillId="3" borderId="20" xfId="0" quotePrefix="1" applyFont="1" applyFill="1" applyBorder="1" applyAlignment="1">
      <alignment horizontal="center" vertical="center" wrapText="1"/>
    </xf>
    <xf numFmtId="0" fontId="30" fillId="3" borderId="19" xfId="0" quotePrefix="1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7" fillId="20" borderId="17" xfId="0" applyNumberFormat="1" applyFont="1" applyFill="1" applyBorder="1" applyAlignment="1">
      <alignment horizontal="center" vertical="center"/>
    </xf>
    <xf numFmtId="0" fontId="4" fillId="20" borderId="17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>
      <alignment horizontal="center" vertical="center" wrapText="1"/>
    </xf>
    <xf numFmtId="0" fontId="4" fillId="21" borderId="2" xfId="0" applyNumberFormat="1" applyFont="1" applyFill="1" applyBorder="1" applyAlignment="1">
      <alignment horizontal="center" vertical="center"/>
    </xf>
    <xf numFmtId="0" fontId="4" fillId="20" borderId="17" xfId="0" applyNumberFormat="1" applyFont="1" applyFill="1" applyBorder="1" applyAlignment="1">
      <alignment horizontal="center" vertical="center" wrapText="1"/>
    </xf>
    <xf numFmtId="0" fontId="37" fillId="3" borderId="2" xfId="0" applyNumberFormat="1" applyFont="1" applyFill="1" applyBorder="1" applyAlignment="1">
      <alignment horizontal="center" vertical="center"/>
    </xf>
    <xf numFmtId="0" fontId="37" fillId="3" borderId="19" xfId="0" applyNumberFormat="1" applyFont="1" applyFill="1" applyBorder="1" applyAlignment="1">
      <alignment horizontal="center" vertical="center"/>
    </xf>
    <xf numFmtId="0" fontId="38" fillId="3" borderId="2" xfId="0" applyNumberFormat="1" applyFont="1" applyFill="1" applyBorder="1" applyAlignment="1">
      <alignment horizontal="center" vertical="center"/>
    </xf>
    <xf numFmtId="0" fontId="37" fillId="3" borderId="17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6" fillId="21" borderId="2" xfId="0" applyNumberFormat="1" applyFont="1" applyFill="1" applyBorder="1" applyAlignment="1">
      <alignment horizontal="center" vertical="center"/>
    </xf>
    <xf numFmtId="0" fontId="36" fillId="3" borderId="4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21" xfId="0" applyNumberFormat="1" applyFont="1" applyFill="1" applyBorder="1" applyAlignment="1">
      <alignment horizontal="center" vertical="center"/>
    </xf>
    <xf numFmtId="0" fontId="6" fillId="20" borderId="17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left" vertical="center" indent="1"/>
    </xf>
    <xf numFmtId="0" fontId="5" fillId="13" borderId="2" xfId="0" applyNumberFormat="1" applyFont="1" applyFill="1" applyBorder="1" applyAlignment="1">
      <alignment horizontal="center"/>
    </xf>
    <xf numFmtId="0" fontId="5" fillId="19" borderId="17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33" fillId="13" borderId="2" xfId="0" applyNumberFormat="1" applyFont="1" applyFill="1" applyBorder="1" applyAlignment="1">
      <alignment horizontal="center" vertical="center"/>
    </xf>
    <xf numFmtId="0" fontId="33" fillId="13" borderId="1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33" fillId="2" borderId="19" xfId="0" applyNumberFormat="1" applyFont="1" applyFill="1" applyBorder="1" applyAlignment="1">
      <alignment horizontal="center" vertical="center"/>
    </xf>
    <xf numFmtId="0" fontId="6" fillId="18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33" fillId="19" borderId="17" xfId="0" applyNumberFormat="1" applyFont="1" applyFill="1" applyBorder="1" applyAlignment="1">
      <alignment horizontal="center" vertical="center"/>
    </xf>
    <xf numFmtId="0" fontId="20" fillId="18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/>
    </xf>
    <xf numFmtId="0" fontId="5" fillId="18" borderId="1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33" fillId="3" borderId="2" xfId="0" applyNumberFormat="1" applyFont="1" applyFill="1" applyBorder="1" applyAlignment="1">
      <alignment horizontal="center" vertical="center" wrapText="1"/>
    </xf>
    <xf numFmtId="0" fontId="6" fillId="21" borderId="15" xfId="0" applyNumberFormat="1" applyFont="1" applyFill="1" applyBorder="1" applyAlignment="1">
      <alignment horizontal="center" vertical="center" wrapText="1"/>
    </xf>
    <xf numFmtId="0" fontId="6" fillId="21" borderId="2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20" borderId="17" xfId="0" applyNumberFormat="1" applyFont="1" applyFill="1" applyBorder="1" applyAlignment="1">
      <alignment horizontal="center" vertical="center" wrapText="1"/>
    </xf>
    <xf numFmtId="0" fontId="6" fillId="3" borderId="17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19" xfId="0" applyNumberFormat="1" applyFont="1" applyFill="1" applyBorder="1" applyAlignment="1">
      <alignment horizontal="center" vertical="center" wrapText="1"/>
    </xf>
    <xf numFmtId="0" fontId="5" fillId="19" borderId="17" xfId="0" applyNumberFormat="1" applyFont="1" applyFill="1" applyBorder="1" applyAlignment="1">
      <alignment horizontal="center" vertical="center" wrapText="1"/>
    </xf>
    <xf numFmtId="0" fontId="5" fillId="13" borderId="22" xfId="0" applyNumberFormat="1" applyFont="1" applyFill="1" applyBorder="1" applyAlignment="1">
      <alignment horizontal="center" vertical="center" wrapText="1"/>
    </xf>
    <xf numFmtId="0" fontId="33" fillId="13" borderId="2" xfId="0" applyNumberFormat="1" applyFont="1" applyFill="1" applyBorder="1" applyAlignment="1">
      <alignment horizontal="center" vertical="center" wrapText="1"/>
    </xf>
    <xf numFmtId="0" fontId="9" fillId="13" borderId="19" xfId="0" applyNumberFormat="1" applyFont="1" applyFill="1" applyBorder="1" applyAlignment="1">
      <alignment horizontal="center" vertical="center" wrapText="1"/>
    </xf>
    <xf numFmtId="0" fontId="33" fillId="13" borderId="19" xfId="0" applyNumberFormat="1" applyFont="1" applyFill="1" applyBorder="1" applyAlignment="1">
      <alignment horizontal="center" vertical="center" wrapText="1"/>
    </xf>
    <xf numFmtId="0" fontId="33" fillId="19" borderId="17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18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7" fillId="13" borderId="19" xfId="0" applyNumberFormat="1" applyFont="1" applyFill="1" applyBorder="1" applyAlignment="1">
      <alignment horizontal="center" vertical="center"/>
    </xf>
    <xf numFmtId="0" fontId="6" fillId="13" borderId="2" xfId="0" applyNumberFormat="1" applyFont="1" applyFill="1" applyBorder="1"/>
    <xf numFmtId="0" fontId="7" fillId="14" borderId="2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center"/>
    </xf>
    <xf numFmtId="0" fontId="6" fillId="10" borderId="2" xfId="0" applyNumberFormat="1" applyFont="1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 vertical="center"/>
    </xf>
    <xf numFmtId="0" fontId="6" fillId="13" borderId="5" xfId="0" applyNumberFormat="1" applyFont="1" applyFill="1" applyBorder="1" applyAlignment="1">
      <alignment horizontal="center" vertical="center" wrapText="1"/>
    </xf>
    <xf numFmtId="0" fontId="20" fillId="13" borderId="2" xfId="0" applyNumberFormat="1" applyFont="1" applyFill="1" applyBorder="1" applyAlignment="1">
      <alignment horizontal="center" vertical="center"/>
    </xf>
    <xf numFmtId="0" fontId="20" fillId="13" borderId="19" xfId="0" applyNumberFormat="1" applyFont="1" applyFill="1" applyBorder="1" applyAlignment="1">
      <alignment horizontal="center" vertical="center"/>
    </xf>
    <xf numFmtId="0" fontId="20" fillId="19" borderId="17" xfId="0" applyNumberFormat="1" applyFont="1" applyFill="1" applyBorder="1" applyAlignment="1">
      <alignment horizontal="center" vertical="center"/>
    </xf>
    <xf numFmtId="0" fontId="7" fillId="13" borderId="2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 wrapText="1"/>
    </xf>
    <xf numFmtId="0" fontId="0" fillId="3" borderId="25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2" fillId="2" borderId="0" xfId="0" applyNumberFormat="1" applyFont="1" applyFill="1"/>
    <xf numFmtId="0" fontId="11" fillId="2" borderId="19" xfId="0" applyNumberFormat="1" applyFont="1" applyFill="1" applyBorder="1" applyAlignment="1">
      <alignment horizontal="center" vertical="center" wrapText="1"/>
    </xf>
    <xf numFmtId="0" fontId="2" fillId="22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5" borderId="19" xfId="0" applyNumberFormat="1" applyFont="1" applyFill="1" applyBorder="1" applyAlignment="1">
      <alignment horizontal="center" vertical="center" wrapText="1"/>
    </xf>
    <xf numFmtId="0" fontId="6" fillId="5" borderId="19" xfId="0" applyNumberFormat="1" applyFont="1" applyFill="1" applyBorder="1" applyAlignment="1">
      <alignment horizontal="center" vertical="center"/>
    </xf>
    <xf numFmtId="0" fontId="6" fillId="15" borderId="19" xfId="0" applyNumberFormat="1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4" fontId="40" fillId="2" borderId="0" xfId="0" applyNumberFormat="1" applyFont="1" applyFill="1" applyAlignment="1">
      <alignment vertical="center"/>
    </xf>
    <xf numFmtId="167" fontId="40" fillId="2" borderId="0" xfId="0" applyNumberFormat="1" applyFont="1" applyFill="1" applyAlignment="1">
      <alignment vertical="center"/>
    </xf>
    <xf numFmtId="0" fontId="4" fillId="2" borderId="25" xfId="0" applyFont="1" applyFill="1" applyBorder="1" applyAlignment="1">
      <alignment horizontal="center"/>
    </xf>
    <xf numFmtId="0" fontId="5" fillId="4" borderId="25" xfId="0" applyNumberFormat="1" applyFont="1" applyFill="1" applyBorder="1" applyAlignment="1">
      <alignment horizontal="center" vertical="center"/>
    </xf>
    <xf numFmtId="0" fontId="30" fillId="13" borderId="20" xfId="0" quotePrefix="1" applyFont="1" applyFill="1" applyBorder="1" applyAlignment="1">
      <alignment horizontal="center" vertical="center" wrapText="1"/>
    </xf>
    <xf numFmtId="0" fontId="4" fillId="23" borderId="0" xfId="0" applyFont="1" applyFill="1"/>
    <xf numFmtId="0" fontId="8" fillId="5" borderId="2" xfId="0" quotePrefix="1" applyNumberFormat="1" applyFont="1" applyFill="1" applyBorder="1" applyAlignment="1">
      <alignment horizontal="center" vertical="center" wrapText="1"/>
    </xf>
    <xf numFmtId="4" fontId="2" fillId="22" borderId="0" xfId="0" applyNumberFormat="1" applyFont="1" applyFill="1" applyAlignment="1">
      <alignment horizontal="center"/>
    </xf>
    <xf numFmtId="4" fontId="1" fillId="22" borderId="0" xfId="0" applyNumberFormat="1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8" fillId="7" borderId="19" xfId="0" applyNumberFormat="1" applyFont="1" applyFill="1" applyBorder="1" applyAlignment="1">
      <alignment horizontal="center" vertical="center" wrapText="1"/>
    </xf>
    <xf numFmtId="0" fontId="4" fillId="7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 vertical="center"/>
    </xf>
    <xf numFmtId="0" fontId="4" fillId="7" borderId="19" xfId="0" applyNumberFormat="1" applyFont="1" applyFill="1" applyBorder="1" applyAlignment="1">
      <alignment horizontal="center" vertical="center" wrapText="1"/>
    </xf>
    <xf numFmtId="0" fontId="6" fillId="7" borderId="19" xfId="0" applyNumberFormat="1" applyFont="1" applyFill="1" applyBorder="1" applyAlignment="1">
      <alignment horizontal="center" vertical="center"/>
    </xf>
    <xf numFmtId="0" fontId="8" fillId="7" borderId="19" xfId="0" applyNumberFormat="1" applyFont="1" applyFill="1" applyBorder="1" applyAlignment="1">
      <alignment horizontal="center" vertical="center"/>
    </xf>
    <xf numFmtId="166" fontId="4" fillId="7" borderId="19" xfId="0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>
      <alignment horizontal="center" vertical="center" wrapText="1"/>
    </xf>
    <xf numFmtId="0" fontId="6" fillId="18" borderId="2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6" fillId="13" borderId="3" xfId="0" quotePrefix="1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/>
    </xf>
    <xf numFmtId="0" fontId="34" fillId="3" borderId="19" xfId="0" applyNumberFormat="1" applyFont="1" applyFill="1" applyBorder="1" applyAlignment="1">
      <alignment horizontal="center" vertical="center" wrapText="1"/>
    </xf>
    <xf numFmtId="0" fontId="34" fillId="3" borderId="19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/>
    </xf>
    <xf numFmtId="0" fontId="13" fillId="3" borderId="25" xfId="0" quotePrefix="1" applyFont="1" applyFill="1" applyBorder="1" applyAlignment="1">
      <alignment horizontal="center" vertical="center" wrapText="1"/>
    </xf>
    <xf numFmtId="0" fontId="6" fillId="6" borderId="19" xfId="0" applyNumberFormat="1" applyFont="1" applyFill="1" applyBorder="1" applyAlignment="1">
      <alignment horizontal="center" vertical="center" wrapText="1"/>
    </xf>
    <xf numFmtId="0" fontId="6" fillId="6" borderId="19" xfId="0" applyNumberFormat="1" applyFont="1" applyFill="1" applyBorder="1" applyAlignment="1">
      <alignment horizontal="center" vertical="center"/>
    </xf>
    <xf numFmtId="0" fontId="6" fillId="6" borderId="29" xfId="0" applyNumberFormat="1" applyFont="1" applyFill="1" applyBorder="1" applyAlignment="1">
      <alignment horizontal="center" vertical="center" wrapText="1"/>
    </xf>
    <xf numFmtId="0" fontId="6" fillId="6" borderId="23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/>
    </xf>
    <xf numFmtId="0" fontId="5" fillId="13" borderId="24" xfId="0" applyNumberFormat="1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/>
    </xf>
    <xf numFmtId="0" fontId="6" fillId="13" borderId="19" xfId="0" applyNumberFormat="1" applyFont="1" applyFill="1" applyBorder="1"/>
    <xf numFmtId="0" fontId="33" fillId="19" borderId="30" xfId="0" applyNumberFormat="1" applyFont="1" applyFill="1" applyBorder="1" applyAlignment="1">
      <alignment horizontal="center" vertical="center"/>
    </xf>
    <xf numFmtId="0" fontId="9" fillId="13" borderId="20" xfId="0" applyNumberFormat="1" applyFont="1" applyFill="1" applyBorder="1" applyAlignment="1">
      <alignment horizontal="center" vertical="center"/>
    </xf>
    <xf numFmtId="0" fontId="33" fillId="19" borderId="19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/>
    </xf>
    <xf numFmtId="0" fontId="15" fillId="3" borderId="0" xfId="0" applyFont="1" applyFill="1"/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11" fillId="3" borderId="25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9" fillId="3" borderId="19" xfId="0" applyNumberFormat="1" applyFont="1" applyFill="1" applyBorder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17" fillId="3" borderId="19" xfId="0" applyNumberFormat="1" applyFont="1" applyFill="1" applyBorder="1" applyAlignment="1">
      <alignment horizontal="center" vertical="center"/>
    </xf>
    <xf numFmtId="0" fontId="37" fillId="3" borderId="19" xfId="0" applyNumberFormat="1" applyFont="1" applyFill="1" applyBorder="1" applyAlignment="1">
      <alignment horizontal="center" vertical="center" wrapText="1"/>
    </xf>
    <xf numFmtId="0" fontId="17" fillId="3" borderId="19" xfId="0" applyNumberFormat="1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center" vertical="center"/>
    </xf>
    <xf numFmtId="0" fontId="33" fillId="3" borderId="19" xfId="0" applyNumberFormat="1" applyFont="1" applyFill="1" applyBorder="1" applyAlignment="1">
      <alignment horizontal="center" vertical="center"/>
    </xf>
    <xf numFmtId="0" fontId="33" fillId="3" borderId="19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37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33" fillId="3" borderId="2" xfId="0" applyNumberFormat="1" applyFont="1" applyFill="1" applyBorder="1" applyAlignment="1">
      <alignment horizontal="center" vertical="center"/>
    </xf>
    <xf numFmtId="0" fontId="22" fillId="21" borderId="2" xfId="0" applyNumberFormat="1" applyFont="1" applyFill="1" applyBorder="1" applyAlignment="1">
      <alignment horizontal="center" vertical="center"/>
    </xf>
    <xf numFmtId="0" fontId="38" fillId="21" borderId="2" xfId="0" applyNumberFormat="1" applyFont="1" applyFill="1" applyBorder="1" applyAlignment="1">
      <alignment horizontal="center" vertical="center"/>
    </xf>
    <xf numFmtId="0" fontId="38" fillId="21" borderId="2" xfId="0" applyNumberFormat="1" applyFont="1" applyFill="1" applyBorder="1" applyAlignment="1">
      <alignment horizontal="center" vertical="center" wrapText="1"/>
    </xf>
    <xf numFmtId="0" fontId="8" fillId="21" borderId="2" xfId="0" applyNumberFormat="1" applyFont="1" applyFill="1" applyBorder="1" applyAlignment="1">
      <alignment horizontal="center" vertical="center"/>
    </xf>
    <xf numFmtId="0" fontId="4" fillId="21" borderId="19" xfId="0" applyNumberFormat="1" applyFont="1" applyFill="1" applyBorder="1" applyAlignment="1">
      <alignment horizontal="center" vertical="center" wrapText="1"/>
    </xf>
    <xf numFmtId="0" fontId="22" fillId="21" borderId="2" xfId="0" applyNumberFormat="1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/>
    </xf>
    <xf numFmtId="0" fontId="6" fillId="21" borderId="19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/>
    </xf>
    <xf numFmtId="0" fontId="35" fillId="21" borderId="2" xfId="0" applyFont="1" applyFill="1" applyBorder="1" applyAlignment="1">
      <alignment horizontal="center" vertical="center"/>
    </xf>
    <xf numFmtId="0" fontId="35" fillId="21" borderId="19" xfId="0" applyFont="1" applyFill="1" applyBorder="1" applyAlignment="1">
      <alignment horizontal="center" vertical="center"/>
    </xf>
    <xf numFmtId="0" fontId="5" fillId="21" borderId="2" xfId="0" applyNumberFormat="1" applyFont="1" applyFill="1" applyBorder="1" applyAlignment="1">
      <alignment horizontal="center" vertical="center" wrapText="1"/>
    </xf>
    <xf numFmtId="0" fontId="35" fillId="21" borderId="2" xfId="0" applyNumberFormat="1" applyFont="1" applyFill="1" applyBorder="1" applyAlignment="1">
      <alignment horizontal="center" vertical="center" wrapText="1"/>
    </xf>
    <xf numFmtId="0" fontId="36" fillId="21" borderId="2" xfId="0" applyNumberFormat="1" applyFont="1" applyFill="1" applyBorder="1" applyAlignment="1">
      <alignment horizontal="center" vertical="center"/>
    </xf>
    <xf numFmtId="0" fontId="5" fillId="21" borderId="2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33" fillId="20" borderId="19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" xfId="0" applyFont="1" applyFill="1" applyBorder="1"/>
    <xf numFmtId="0" fontId="5" fillId="3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30" fillId="14" borderId="20" xfId="0" quotePrefix="1" applyFont="1" applyFill="1" applyBorder="1" applyAlignment="1">
      <alignment horizontal="center" vertical="center" wrapText="1"/>
    </xf>
    <xf numFmtId="0" fontId="16" fillId="10" borderId="11" xfId="0" applyNumberFormat="1" applyFont="1" applyFill="1" applyBorder="1" applyAlignment="1">
      <alignment horizontal="center" vertical="center"/>
    </xf>
    <xf numFmtId="0" fontId="5" fillId="10" borderId="11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20" borderId="17" xfId="0" applyNumberFormat="1" applyFont="1" applyFill="1" applyBorder="1" applyAlignment="1">
      <alignment horizontal="center" vertical="center"/>
    </xf>
    <xf numFmtId="0" fontId="37" fillId="20" borderId="17" xfId="0" applyNumberFormat="1" applyFont="1" applyFill="1" applyBorder="1" applyAlignment="1">
      <alignment horizontal="center" vertical="center" wrapText="1"/>
    </xf>
    <xf numFmtId="0" fontId="8" fillId="20" borderId="17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4" fillId="20" borderId="0" xfId="0" applyNumberFormat="1" applyFont="1" applyFill="1" applyBorder="1" applyAlignment="1">
      <alignment horizontal="center" vertical="center" wrapText="1"/>
    </xf>
    <xf numFmtId="0" fontId="17" fillId="20" borderId="17" xfId="0" applyNumberFormat="1" applyFont="1" applyFill="1" applyBorder="1" applyAlignment="1">
      <alignment horizontal="center" vertical="center" wrapText="1"/>
    </xf>
    <xf numFmtId="1" fontId="34" fillId="3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/>
    </xf>
    <xf numFmtId="4" fontId="40" fillId="3" borderId="0" xfId="0" applyNumberFormat="1" applyFont="1" applyFill="1" applyAlignment="1">
      <alignment vertical="center"/>
    </xf>
    <xf numFmtId="167" fontId="40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167" fontId="40" fillId="3" borderId="0" xfId="0" applyNumberFormat="1" applyFont="1" applyFill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20" borderId="17" xfId="0" applyNumberFormat="1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left" vertical="center" wrapText="1"/>
    </xf>
    <xf numFmtId="0" fontId="6" fillId="24" borderId="2" xfId="0" applyFont="1" applyFill="1" applyBorder="1"/>
    <xf numFmtId="0" fontId="6" fillId="24" borderId="3" xfId="0" applyFont="1" applyFill="1" applyBorder="1"/>
    <xf numFmtId="0" fontId="6" fillId="3" borderId="2" xfId="0" applyFont="1" applyFill="1" applyBorder="1" applyAlignment="1">
      <alignment horizontal="left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7" fontId="4" fillId="3" borderId="0" xfId="0" applyNumberFormat="1" applyFont="1" applyFill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7" fontId="15" fillId="3" borderId="0" xfId="0" applyNumberFormat="1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13" fillId="3" borderId="26" xfId="0" quotePrefix="1" applyFont="1" applyFill="1" applyBorder="1" applyAlignment="1">
      <alignment horizontal="center" vertical="center" wrapText="1"/>
    </xf>
    <xf numFmtId="0" fontId="13" fillId="3" borderId="27" xfId="0" quotePrefix="1" applyFont="1" applyFill="1" applyBorder="1" applyAlignment="1">
      <alignment horizontal="center" vertical="center" wrapText="1"/>
    </xf>
    <xf numFmtId="0" fontId="13" fillId="3" borderId="25" xfId="0" quotePrefix="1" applyFont="1" applyFill="1" applyBorder="1" applyAlignment="1">
      <alignment horizontal="center" vertical="center" wrapText="1"/>
    </xf>
    <xf numFmtId="0" fontId="13" fillId="3" borderId="9" xfId="0" quotePrefix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3" borderId="7" xfId="0" quotePrefix="1" applyFont="1" applyFill="1" applyBorder="1" applyAlignment="1">
      <alignment horizontal="center" vertical="center" wrapText="1"/>
    </xf>
    <xf numFmtId="0" fontId="39" fillId="3" borderId="1" xfId="0" quotePrefix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39" fillId="2" borderId="1" xfId="0" quotePrefix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167" fontId="15" fillId="2" borderId="0" xfId="0" applyNumberFormat="1" applyFont="1" applyFill="1" applyAlignment="1">
      <alignment vertical="center"/>
    </xf>
    <xf numFmtId="0" fontId="5" fillId="3" borderId="7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3" fillId="6" borderId="14" xfId="0" quotePrefix="1" applyFont="1" applyFill="1" applyBorder="1" applyAlignment="1">
      <alignment horizontal="center" vertical="center" wrapText="1"/>
    </xf>
    <xf numFmtId="0" fontId="13" fillId="6" borderId="10" xfId="0" quotePrefix="1" applyFont="1" applyFill="1" applyBorder="1" applyAlignment="1">
      <alignment horizontal="center" vertical="center" wrapText="1"/>
    </xf>
    <xf numFmtId="0" fontId="6" fillId="0" borderId="2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20" xfId="0" quotePrefix="1" applyFont="1" applyFill="1" applyBorder="1" applyAlignment="1">
      <alignment horizontal="center" vertical="center" wrapText="1"/>
    </xf>
    <xf numFmtId="0" fontId="5" fillId="3" borderId="23" xfId="0" quotePrefix="1" applyFont="1" applyFill="1" applyBorder="1" applyAlignment="1">
      <alignment horizontal="center" vertical="center" wrapText="1"/>
    </xf>
    <xf numFmtId="0" fontId="5" fillId="3" borderId="21" xfId="0" quotePrefix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12" borderId="3" xfId="0" applyNumberFormat="1" applyFont="1" applyFill="1" applyBorder="1" applyAlignment="1">
      <alignment horizontal="center" vertical="center" wrapText="1"/>
    </xf>
    <xf numFmtId="0" fontId="8" fillId="12" borderId="6" xfId="0" applyNumberFormat="1" applyFont="1" applyFill="1" applyBorder="1" applyAlignment="1">
      <alignment horizontal="center" vertical="center" wrapText="1"/>
    </xf>
    <xf numFmtId="0" fontId="8" fillId="14" borderId="3" xfId="0" applyNumberFormat="1" applyFont="1" applyFill="1" applyBorder="1" applyAlignment="1">
      <alignment horizontal="center" vertical="center" wrapText="1"/>
    </xf>
    <xf numFmtId="0" fontId="8" fillId="14" borderId="6" xfId="0" applyNumberFormat="1" applyFont="1" applyFill="1" applyBorder="1" applyAlignment="1">
      <alignment horizontal="center" vertical="center" wrapText="1"/>
    </xf>
    <xf numFmtId="0" fontId="8" fillId="13" borderId="3" xfId="0" applyNumberFormat="1" applyFont="1" applyFill="1" applyBorder="1" applyAlignment="1">
      <alignment horizontal="center" vertical="center" wrapText="1"/>
    </xf>
    <xf numFmtId="0" fontId="8" fillId="13" borderId="6" xfId="0" applyNumberFormat="1" applyFont="1" applyFill="1" applyBorder="1" applyAlignment="1">
      <alignment horizontal="center" vertical="center" wrapText="1"/>
    </xf>
    <xf numFmtId="0" fontId="8" fillId="13" borderId="4" xfId="0" applyNumberFormat="1" applyFont="1" applyFill="1" applyBorder="1" applyAlignment="1">
      <alignment horizontal="center" vertical="center" wrapText="1"/>
    </xf>
    <xf numFmtId="0" fontId="8" fillId="14" borderId="4" xfId="0" applyNumberFormat="1" applyFont="1" applyFill="1" applyBorder="1" applyAlignment="1">
      <alignment horizontal="center" vertical="center" wrapText="1"/>
    </xf>
    <xf numFmtId="0" fontId="8" fillId="9" borderId="6" xfId="0" applyNumberFormat="1" applyFont="1" applyFill="1" applyBorder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8" fillId="12" borderId="2" xfId="0" applyNumberFormat="1" applyFont="1" applyFill="1" applyBorder="1" applyAlignment="1">
      <alignment horizontal="center" vertical="center" wrapText="1"/>
    </xf>
    <xf numFmtId="0" fontId="8" fillId="12" borderId="4" xfId="0" applyNumberFormat="1" applyFont="1" applyFill="1" applyBorder="1" applyAlignment="1">
      <alignment horizontal="center" vertical="center" wrapText="1"/>
    </xf>
    <xf numFmtId="0" fontId="8" fillId="14" borderId="2" xfId="0" applyNumberFormat="1" applyFont="1" applyFill="1" applyBorder="1" applyAlignment="1">
      <alignment horizontal="center" vertical="center" wrapText="1"/>
    </xf>
    <xf numFmtId="0" fontId="8" fillId="11" borderId="2" xfId="0" applyNumberFormat="1" applyFont="1" applyFill="1" applyBorder="1" applyAlignment="1">
      <alignment horizontal="center" vertical="center" wrapText="1"/>
    </xf>
    <xf numFmtId="0" fontId="8" fillId="11" borderId="3" xfId="0" quotePrefix="1" applyNumberFormat="1" applyFont="1" applyFill="1" applyBorder="1" applyAlignment="1">
      <alignment horizontal="center" vertical="center" wrapText="1"/>
    </xf>
    <xf numFmtId="0" fontId="8" fillId="11" borderId="4" xfId="0" applyNumberFormat="1" applyFont="1" applyFill="1" applyBorder="1" applyAlignment="1">
      <alignment horizontal="center" vertical="center" wrapText="1"/>
    </xf>
    <xf numFmtId="0" fontId="8" fillId="10" borderId="2" xfId="0" applyNumberFormat="1" applyFont="1" applyFill="1" applyBorder="1" applyAlignment="1">
      <alignment horizontal="center" vertical="center" wrapText="1"/>
    </xf>
    <xf numFmtId="0" fontId="8" fillId="10" borderId="5" xfId="0" applyNumberFormat="1" applyFont="1" applyFill="1" applyBorder="1" applyAlignment="1">
      <alignment horizontal="center" vertical="center" wrapText="1"/>
    </xf>
    <xf numFmtId="0" fontId="8" fillId="10" borderId="10" xfId="0" applyNumberFormat="1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2" fontId="21" fillId="15" borderId="3" xfId="0" applyNumberFormat="1" applyFont="1" applyFill="1" applyBorder="1" applyAlignment="1">
      <alignment horizontal="center" vertical="center"/>
    </xf>
    <xf numFmtId="2" fontId="21" fillId="15" borderId="4" xfId="0" applyNumberFormat="1" applyFont="1" applyFill="1" applyBorder="1" applyAlignment="1">
      <alignment horizontal="center" vertical="center"/>
    </xf>
    <xf numFmtId="0" fontId="8" fillId="5" borderId="2" xfId="0" quotePrefix="1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8" fillId="5" borderId="3" xfId="0" quotePrefix="1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166" fontId="2" fillId="22" borderId="8" xfId="0" applyNumberFormat="1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9" xfId="0" quotePrefix="1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16" fillId="0" borderId="4" xfId="0" applyFont="1" applyBorder="1"/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quotePrefix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9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30" fillId="13" borderId="2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G66"/>
  <sheetViews>
    <sheetView tabSelected="1" view="pageBreakPreview" zoomScale="80" zoomScaleNormal="100" zoomScaleSheetLayoutView="80" workbookViewId="0">
      <pane xSplit="2" ySplit="4" topLeftCell="C44" activePane="bottomRight" state="frozen"/>
      <selection activeCell="B57" sqref="B57"/>
      <selection pane="topRight" activeCell="B57" sqref="B57"/>
      <selection pane="bottomLeft" activeCell="B57" sqref="B57"/>
      <selection pane="bottomRight" activeCell="O62" sqref="O62"/>
    </sheetView>
  </sheetViews>
  <sheetFormatPr defaultColWidth="4.33203125" defaultRowHeight="11.4" customHeight="1" x14ac:dyDescent="0.25"/>
  <cols>
    <col min="1" max="1" width="2.88671875" style="6" customWidth="1"/>
    <col min="2" max="2" width="29.5546875" style="6" customWidth="1"/>
    <col min="3" max="3" width="8.33203125" style="529" customWidth="1"/>
    <col min="4" max="4" width="8.44140625" style="529" customWidth="1"/>
    <col min="5" max="5" width="9" style="529" customWidth="1"/>
    <col min="6" max="6" width="7.88671875" style="529" customWidth="1"/>
    <col min="7" max="7" width="8.33203125" style="529" customWidth="1"/>
    <col min="8" max="8" width="9.109375" style="529" customWidth="1"/>
    <col min="9" max="9" width="8.33203125" style="529" customWidth="1"/>
    <col min="10" max="10" width="8.88671875" style="529" customWidth="1"/>
    <col min="11" max="12" width="7.33203125" style="529" customWidth="1"/>
    <col min="13" max="15" width="8.6640625" style="529" customWidth="1"/>
    <col min="16" max="18" width="9" style="529" customWidth="1"/>
    <col min="19" max="19" width="9.109375" style="529" customWidth="1"/>
    <col min="20" max="20" width="8.33203125" style="529" customWidth="1"/>
    <col min="21" max="21" width="7.88671875" style="529" customWidth="1"/>
    <col min="22" max="22" width="7.5546875" style="529" customWidth="1"/>
    <col min="23" max="23" width="8" style="529" customWidth="1"/>
    <col min="24" max="24" width="8.33203125" style="529" customWidth="1"/>
    <col min="25" max="25" width="7.6640625" style="529" customWidth="1"/>
    <col min="26" max="26" width="9.6640625" style="529" customWidth="1"/>
    <col min="27" max="27" width="7.6640625" style="529" customWidth="1"/>
    <col min="28" max="29" width="7.33203125" style="529" customWidth="1"/>
    <col min="30" max="30" width="9.33203125" style="529" customWidth="1"/>
    <col min="31" max="31" width="8.44140625" style="529" customWidth="1"/>
    <col min="32" max="34" width="7.33203125" style="529" customWidth="1"/>
    <col min="35" max="35" width="6.88671875" style="529" customWidth="1"/>
    <col min="36" max="36" width="7.5546875" style="529" customWidth="1"/>
    <col min="37" max="37" width="7.33203125" style="529" customWidth="1"/>
    <col min="38" max="38" width="7" style="529" customWidth="1"/>
    <col min="39" max="39" width="8.6640625" style="529" customWidth="1"/>
    <col min="40" max="40" width="6.6640625" style="529" customWidth="1"/>
    <col min="41" max="41" width="7.33203125" style="529" customWidth="1"/>
    <col min="42" max="42" width="8.33203125" style="529" customWidth="1"/>
    <col min="43" max="46" width="7.88671875" style="529" customWidth="1"/>
    <col min="47" max="47" width="8" style="529" customWidth="1"/>
    <col min="48" max="48" width="7.6640625" style="529" customWidth="1"/>
    <col min="49" max="49" width="7.88671875" style="529" customWidth="1"/>
    <col min="50" max="50" width="8.6640625" style="529" customWidth="1"/>
    <col min="51" max="51" width="8" style="529" customWidth="1"/>
    <col min="52" max="59" width="4.33203125" style="529"/>
    <col min="60" max="16384" width="4.33203125" style="6"/>
  </cols>
  <sheetData>
    <row r="1" spans="1:51" ht="23.4" customHeight="1" x14ac:dyDescent="0.25">
      <c r="A1" s="546" t="s">
        <v>268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23"/>
    </row>
    <row r="2" spans="1:51" ht="24" customHeight="1" x14ac:dyDescent="0.25">
      <c r="A2" s="548" t="s">
        <v>0</v>
      </c>
      <c r="B2" s="548" t="s">
        <v>82</v>
      </c>
      <c r="C2" s="524"/>
      <c r="D2" s="524"/>
      <c r="E2" s="530"/>
      <c r="F2" s="549" t="s">
        <v>259</v>
      </c>
      <c r="G2" s="555"/>
      <c r="H2" s="550"/>
      <c r="I2" s="554" t="s">
        <v>40</v>
      </c>
      <c r="J2" s="554"/>
      <c r="K2" s="554"/>
      <c r="L2" s="559"/>
      <c r="M2" s="554"/>
      <c r="N2" s="554"/>
      <c r="O2" s="559"/>
      <c r="P2" s="554"/>
      <c r="Q2" s="554"/>
      <c r="R2" s="554"/>
      <c r="S2" s="554"/>
      <c r="T2" s="548" t="s">
        <v>12</v>
      </c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60"/>
      <c r="AS2" s="560"/>
      <c r="AT2" s="560"/>
      <c r="AU2" s="548"/>
      <c r="AV2" s="548"/>
      <c r="AW2" s="548"/>
      <c r="AX2" s="548"/>
      <c r="AY2" s="548"/>
    </row>
    <row r="3" spans="1:51" ht="54.6" customHeight="1" x14ac:dyDescent="0.25">
      <c r="A3" s="548"/>
      <c r="B3" s="548"/>
      <c r="C3" s="551" t="s">
        <v>295</v>
      </c>
      <c r="D3" s="552"/>
      <c r="E3" s="553"/>
      <c r="F3" s="549" t="s">
        <v>37</v>
      </c>
      <c r="G3" s="555"/>
      <c r="H3" s="555"/>
      <c r="I3" s="549" t="s">
        <v>35</v>
      </c>
      <c r="J3" s="557"/>
      <c r="K3" s="558"/>
      <c r="L3" s="510" t="s">
        <v>360</v>
      </c>
      <c r="M3" s="77" t="s">
        <v>187</v>
      </c>
      <c r="N3" s="77" t="s">
        <v>186</v>
      </c>
      <c r="O3" s="510" t="s">
        <v>361</v>
      </c>
      <c r="P3" s="549" t="s">
        <v>32</v>
      </c>
      <c r="Q3" s="550"/>
      <c r="R3" s="549" t="s">
        <v>38</v>
      </c>
      <c r="S3" s="550"/>
      <c r="T3" s="554" t="s">
        <v>14</v>
      </c>
      <c r="U3" s="554"/>
      <c r="V3" s="554"/>
      <c r="W3" s="549" t="s">
        <v>247</v>
      </c>
      <c r="X3" s="555"/>
      <c r="Y3" s="550"/>
      <c r="Z3" s="554" t="s">
        <v>15</v>
      </c>
      <c r="AA3" s="554"/>
      <c r="AB3" s="554"/>
      <c r="AC3" s="554" t="s">
        <v>16</v>
      </c>
      <c r="AD3" s="554"/>
      <c r="AE3" s="554"/>
      <c r="AF3" s="554" t="s">
        <v>260</v>
      </c>
      <c r="AG3" s="554"/>
      <c r="AH3" s="554" t="s">
        <v>261</v>
      </c>
      <c r="AI3" s="554"/>
      <c r="AJ3" s="562" t="s">
        <v>262</v>
      </c>
      <c r="AK3" s="554"/>
      <c r="AL3" s="554" t="s">
        <v>263</v>
      </c>
      <c r="AM3" s="554"/>
      <c r="AN3" s="554"/>
      <c r="AO3" s="556" t="s">
        <v>264</v>
      </c>
      <c r="AP3" s="555"/>
      <c r="AQ3" s="550"/>
      <c r="AR3" s="563" t="s">
        <v>365</v>
      </c>
      <c r="AS3" s="564"/>
      <c r="AT3" s="565"/>
      <c r="AU3" s="554" t="s">
        <v>17</v>
      </c>
      <c r="AV3" s="554"/>
      <c r="AW3" s="554"/>
      <c r="AX3" s="554" t="s">
        <v>5</v>
      </c>
      <c r="AY3" s="554"/>
    </row>
    <row r="4" spans="1:51" ht="50.25" customHeight="1" x14ac:dyDescent="0.25">
      <c r="A4" s="548"/>
      <c r="B4" s="548"/>
      <c r="C4" s="531" t="s">
        <v>249</v>
      </c>
      <c r="D4" s="532" t="s">
        <v>250</v>
      </c>
      <c r="E4" s="531" t="s">
        <v>251</v>
      </c>
      <c r="F4" s="526" t="s">
        <v>252</v>
      </c>
      <c r="G4" s="527" t="s">
        <v>357</v>
      </c>
      <c r="H4" s="526" t="s">
        <v>254</v>
      </c>
      <c r="I4" s="526" t="s">
        <v>255</v>
      </c>
      <c r="J4" s="527" t="s">
        <v>339</v>
      </c>
      <c r="K4" s="526" t="s">
        <v>11</v>
      </c>
      <c r="L4" s="525" t="s">
        <v>257</v>
      </c>
      <c r="M4" s="526" t="s">
        <v>257</v>
      </c>
      <c r="N4" s="526" t="s">
        <v>257</v>
      </c>
      <c r="O4" s="525" t="s">
        <v>257</v>
      </c>
      <c r="P4" s="526" t="s">
        <v>257</v>
      </c>
      <c r="Q4" s="526" t="s">
        <v>11</v>
      </c>
      <c r="R4" s="527" t="s">
        <v>258</v>
      </c>
      <c r="S4" s="527" t="s">
        <v>11</v>
      </c>
      <c r="T4" s="526" t="s">
        <v>265</v>
      </c>
      <c r="U4" s="527" t="s">
        <v>331</v>
      </c>
      <c r="V4" s="526" t="s">
        <v>11</v>
      </c>
      <c r="W4" s="526" t="s">
        <v>266</v>
      </c>
      <c r="X4" s="527" t="s">
        <v>332</v>
      </c>
      <c r="Y4" s="526" t="s">
        <v>11</v>
      </c>
      <c r="Z4" s="526" t="s">
        <v>342</v>
      </c>
      <c r="AA4" s="527" t="s">
        <v>267</v>
      </c>
      <c r="AB4" s="526" t="s">
        <v>11</v>
      </c>
      <c r="AC4" s="526" t="s">
        <v>255</v>
      </c>
      <c r="AD4" s="527" t="s">
        <v>343</v>
      </c>
      <c r="AE4" s="526" t="s">
        <v>11</v>
      </c>
      <c r="AF4" s="526" t="s">
        <v>255</v>
      </c>
      <c r="AG4" s="527" t="s">
        <v>344</v>
      </c>
      <c r="AH4" s="526" t="s">
        <v>255</v>
      </c>
      <c r="AI4" s="527" t="s">
        <v>253</v>
      </c>
      <c r="AJ4" s="526" t="s">
        <v>255</v>
      </c>
      <c r="AK4" s="527" t="s">
        <v>253</v>
      </c>
      <c r="AL4" s="526" t="s">
        <v>255</v>
      </c>
      <c r="AM4" s="527" t="s">
        <v>253</v>
      </c>
      <c r="AN4" s="526" t="s">
        <v>11</v>
      </c>
      <c r="AO4" s="526" t="s">
        <v>255</v>
      </c>
      <c r="AP4" s="527" t="s">
        <v>253</v>
      </c>
      <c r="AQ4" s="526" t="s">
        <v>11</v>
      </c>
      <c r="AR4" s="526" t="s">
        <v>255</v>
      </c>
      <c r="AS4" s="527" t="s">
        <v>253</v>
      </c>
      <c r="AT4" s="526" t="s">
        <v>11</v>
      </c>
      <c r="AU4" s="526" t="s">
        <v>255</v>
      </c>
      <c r="AV4" s="527" t="s">
        <v>333</v>
      </c>
      <c r="AW4" s="526" t="s">
        <v>11</v>
      </c>
      <c r="AX4" s="511" t="s">
        <v>2</v>
      </c>
      <c r="AY4" s="511" t="s">
        <v>11</v>
      </c>
    </row>
    <row r="5" spans="1:51" ht="13.2" x14ac:dyDescent="0.25">
      <c r="A5" s="528">
        <v>1</v>
      </c>
      <c r="B5" s="505" t="s">
        <v>189</v>
      </c>
      <c r="C5" s="178">
        <v>32316</v>
      </c>
      <c r="D5" s="178">
        <v>14610</v>
      </c>
      <c r="E5" s="178">
        <v>25750</v>
      </c>
      <c r="F5" s="178">
        <v>32316</v>
      </c>
      <c r="G5" s="264">
        <v>48600</v>
      </c>
      <c r="H5" s="226">
        <v>37600</v>
      </c>
      <c r="I5" s="226">
        <v>32316</v>
      </c>
      <c r="J5" s="451">
        <v>22950</v>
      </c>
      <c r="K5" s="226">
        <v>18200</v>
      </c>
      <c r="L5" s="266">
        <v>1250</v>
      </c>
      <c r="M5" s="226">
        <v>200</v>
      </c>
      <c r="N5" s="226">
        <v>100</v>
      </c>
      <c r="O5" s="266">
        <v>3808</v>
      </c>
      <c r="P5" s="226">
        <v>100</v>
      </c>
      <c r="Q5" s="226"/>
      <c r="R5" s="264">
        <f t="shared" ref="R5" si="0">P5+J5</f>
        <v>23050</v>
      </c>
      <c r="S5" s="264">
        <f t="shared" ref="S5" si="1">Q5+K5</f>
        <v>18200</v>
      </c>
      <c r="T5" s="178">
        <v>32316</v>
      </c>
      <c r="U5" s="452">
        <v>45500</v>
      </c>
      <c r="V5" s="213">
        <v>36050</v>
      </c>
      <c r="W5" s="226">
        <v>32316</v>
      </c>
      <c r="X5" s="452">
        <v>35700</v>
      </c>
      <c r="Y5" s="213">
        <v>28500</v>
      </c>
      <c r="Z5" s="178">
        <v>18000</v>
      </c>
      <c r="AA5" s="453">
        <v>36000</v>
      </c>
      <c r="AB5" s="225">
        <v>29900</v>
      </c>
      <c r="AC5" s="213">
        <v>23200</v>
      </c>
      <c r="AD5" s="452">
        <v>27840</v>
      </c>
      <c r="AE5" s="213">
        <v>22170</v>
      </c>
      <c r="AF5" s="213"/>
      <c r="AG5" s="452"/>
      <c r="AH5" s="213"/>
      <c r="AI5" s="451"/>
      <c r="AJ5" s="178"/>
      <c r="AK5" s="451"/>
      <c r="AL5" s="178">
        <v>1500</v>
      </c>
      <c r="AM5" s="264">
        <v>3000</v>
      </c>
      <c r="AN5" s="226"/>
      <c r="AO5" s="226">
        <v>2000</v>
      </c>
      <c r="AP5" s="451">
        <v>4000</v>
      </c>
      <c r="AQ5" s="178">
        <v>2000</v>
      </c>
      <c r="AR5" s="265">
        <v>1500</v>
      </c>
      <c r="AS5" s="265">
        <v>3000</v>
      </c>
      <c r="AT5" s="265"/>
      <c r="AU5" s="178">
        <v>32316</v>
      </c>
      <c r="AV5" s="264">
        <v>26000</v>
      </c>
      <c r="AW5" s="178">
        <v>21800</v>
      </c>
      <c r="AX5" s="264">
        <f>AV5+AP5+AM5+AK5+AI5+AG5+AD5+AA5+X5+U5+AS5</f>
        <v>181040</v>
      </c>
      <c r="AY5" s="264">
        <f>AW5+AQ5+AN5+AE5+AB5+Y5+V5+AT5</f>
        <v>140420</v>
      </c>
    </row>
    <row r="6" spans="1:51" ht="13.2" x14ac:dyDescent="0.25">
      <c r="A6" s="528">
        <v>2</v>
      </c>
      <c r="B6" s="505" t="s">
        <v>190</v>
      </c>
      <c r="C6" s="178">
        <v>23523</v>
      </c>
      <c r="D6" s="178">
        <v>9256</v>
      </c>
      <c r="E6" s="178">
        <v>16519</v>
      </c>
      <c r="F6" s="178">
        <v>23523</v>
      </c>
      <c r="G6" s="264">
        <v>35400</v>
      </c>
      <c r="H6" s="226">
        <v>24200</v>
      </c>
      <c r="I6" s="226">
        <v>23523</v>
      </c>
      <c r="J6" s="451">
        <v>16700</v>
      </c>
      <c r="K6" s="226">
        <v>11550</v>
      </c>
      <c r="L6" s="266">
        <v>890</v>
      </c>
      <c r="M6" s="226">
        <v>600</v>
      </c>
      <c r="N6" s="226">
        <v>200</v>
      </c>
      <c r="O6" s="266">
        <v>2850</v>
      </c>
      <c r="P6" s="226"/>
      <c r="Q6" s="226"/>
      <c r="R6" s="264">
        <f t="shared" ref="R6:R61" si="2">P6+J6</f>
        <v>16700</v>
      </c>
      <c r="S6" s="264">
        <f t="shared" ref="S6:S61" si="3">Q6+K6</f>
        <v>11550</v>
      </c>
      <c r="T6" s="178">
        <v>23523</v>
      </c>
      <c r="U6" s="452">
        <v>33100</v>
      </c>
      <c r="V6" s="213">
        <v>23120</v>
      </c>
      <c r="W6" s="226">
        <v>23523</v>
      </c>
      <c r="X6" s="452">
        <v>26300</v>
      </c>
      <c r="Y6" s="178">
        <v>18600</v>
      </c>
      <c r="Z6" s="178">
        <v>13000</v>
      </c>
      <c r="AA6" s="453">
        <v>26000</v>
      </c>
      <c r="AB6" s="225">
        <v>19200</v>
      </c>
      <c r="AC6" s="213">
        <v>20200</v>
      </c>
      <c r="AD6" s="452">
        <v>24240</v>
      </c>
      <c r="AE6" s="225">
        <v>17000</v>
      </c>
      <c r="AF6" s="178">
        <v>500</v>
      </c>
      <c r="AG6" s="451">
        <v>1000</v>
      </c>
      <c r="AH6" s="178"/>
      <c r="AI6" s="264"/>
      <c r="AJ6" s="226"/>
      <c r="AK6" s="451"/>
      <c r="AL6" s="178"/>
      <c r="AM6" s="264"/>
      <c r="AN6" s="178"/>
      <c r="AO6" s="226">
        <v>3000</v>
      </c>
      <c r="AP6" s="451">
        <v>6000</v>
      </c>
      <c r="AQ6" s="225">
        <v>4500</v>
      </c>
      <c r="AR6" s="265">
        <v>2000</v>
      </c>
      <c r="AS6" s="265">
        <v>4000</v>
      </c>
      <c r="AT6" s="296"/>
      <c r="AU6" s="178">
        <v>23523</v>
      </c>
      <c r="AV6" s="452">
        <v>21200</v>
      </c>
      <c r="AW6" s="178">
        <v>14600</v>
      </c>
      <c r="AX6" s="264">
        <f t="shared" ref="AX6:AX61" si="4">AV6+AP6+AM6+AK6+AI6+AG6+AD6+AA6+X6+U6+AS6</f>
        <v>141840</v>
      </c>
      <c r="AY6" s="264">
        <f t="shared" ref="AY6:AY61" si="5">AW6+AQ6+AN6+AE6+AB6+Y6+V6+AT6</f>
        <v>97020</v>
      </c>
    </row>
    <row r="7" spans="1:51" ht="13.2" x14ac:dyDescent="0.25">
      <c r="A7" s="528">
        <v>3</v>
      </c>
      <c r="B7" s="505" t="s">
        <v>191</v>
      </c>
      <c r="C7" s="178">
        <v>11223</v>
      </c>
      <c r="D7" s="178">
        <v>4699</v>
      </c>
      <c r="E7" s="178">
        <v>8315</v>
      </c>
      <c r="F7" s="178">
        <v>11223</v>
      </c>
      <c r="G7" s="264">
        <v>17000</v>
      </c>
      <c r="H7" s="226">
        <v>12300</v>
      </c>
      <c r="I7" s="226">
        <v>11223</v>
      </c>
      <c r="J7" s="451">
        <v>8100</v>
      </c>
      <c r="K7" s="226">
        <v>5950</v>
      </c>
      <c r="L7" s="266">
        <v>420</v>
      </c>
      <c r="M7" s="226">
        <v>200</v>
      </c>
      <c r="N7" s="226">
        <v>100</v>
      </c>
      <c r="O7" s="266">
        <v>1350</v>
      </c>
      <c r="P7" s="226"/>
      <c r="Q7" s="226"/>
      <c r="R7" s="264">
        <f t="shared" si="2"/>
        <v>8100</v>
      </c>
      <c r="S7" s="264">
        <f t="shared" si="3"/>
        <v>5950</v>
      </c>
      <c r="T7" s="178">
        <v>11223</v>
      </c>
      <c r="U7" s="452">
        <v>16200</v>
      </c>
      <c r="V7" s="213">
        <v>11640</v>
      </c>
      <c r="W7" s="226">
        <v>11223</v>
      </c>
      <c r="X7" s="452">
        <v>12870</v>
      </c>
      <c r="Y7" s="213">
        <v>9978</v>
      </c>
      <c r="Z7" s="178">
        <v>7000</v>
      </c>
      <c r="AA7" s="453">
        <v>14000</v>
      </c>
      <c r="AB7" s="225">
        <v>9700</v>
      </c>
      <c r="AC7" s="213">
        <v>11100</v>
      </c>
      <c r="AD7" s="452">
        <v>13320</v>
      </c>
      <c r="AE7" s="225">
        <v>9800</v>
      </c>
      <c r="AF7" s="178"/>
      <c r="AG7" s="451"/>
      <c r="AH7" s="178">
        <v>760</v>
      </c>
      <c r="AI7" s="264">
        <v>1200</v>
      </c>
      <c r="AJ7" s="178">
        <v>270</v>
      </c>
      <c r="AK7" s="264">
        <v>600</v>
      </c>
      <c r="AL7" s="178">
        <v>350</v>
      </c>
      <c r="AM7" s="264">
        <v>700</v>
      </c>
      <c r="AN7" s="178"/>
      <c r="AO7" s="226">
        <v>1000</v>
      </c>
      <c r="AP7" s="451">
        <v>2000</v>
      </c>
      <c r="AQ7" s="225">
        <v>500</v>
      </c>
      <c r="AR7" s="265"/>
      <c r="AS7" s="265"/>
      <c r="AT7" s="296"/>
      <c r="AU7" s="178">
        <v>11223</v>
      </c>
      <c r="AV7" s="452">
        <v>11223</v>
      </c>
      <c r="AW7" s="178">
        <v>8315</v>
      </c>
      <c r="AX7" s="264">
        <f t="shared" si="4"/>
        <v>72113</v>
      </c>
      <c r="AY7" s="264">
        <f t="shared" si="5"/>
        <v>49933</v>
      </c>
    </row>
    <row r="8" spans="1:51" ht="13.2" x14ac:dyDescent="0.25">
      <c r="A8" s="528">
        <v>4</v>
      </c>
      <c r="B8" s="540" t="s">
        <v>192</v>
      </c>
      <c r="C8" s="178">
        <v>8585</v>
      </c>
      <c r="D8" s="178">
        <v>3698</v>
      </c>
      <c r="E8" s="178">
        <v>6204</v>
      </c>
      <c r="F8" s="178">
        <v>8585</v>
      </c>
      <c r="G8" s="264">
        <v>14600</v>
      </c>
      <c r="H8" s="226">
        <v>9900</v>
      </c>
      <c r="I8" s="226">
        <v>8585</v>
      </c>
      <c r="J8" s="451">
        <v>7000</v>
      </c>
      <c r="K8" s="226">
        <v>4930</v>
      </c>
      <c r="L8" s="266">
        <v>330</v>
      </c>
      <c r="M8" s="226">
        <v>300</v>
      </c>
      <c r="N8" s="226">
        <v>100</v>
      </c>
      <c r="O8" s="266">
        <v>1050</v>
      </c>
      <c r="P8" s="226">
        <v>60</v>
      </c>
      <c r="Q8" s="226">
        <v>10</v>
      </c>
      <c r="R8" s="264">
        <f t="shared" si="2"/>
        <v>7060</v>
      </c>
      <c r="S8" s="264">
        <f t="shared" si="3"/>
        <v>4940</v>
      </c>
      <c r="T8" s="178">
        <v>8585</v>
      </c>
      <c r="U8" s="452">
        <v>13820</v>
      </c>
      <c r="V8" s="213">
        <v>9200</v>
      </c>
      <c r="W8" s="226">
        <v>8585</v>
      </c>
      <c r="X8" s="452">
        <v>11200</v>
      </c>
      <c r="Y8" s="213">
        <v>8500</v>
      </c>
      <c r="Z8" s="178">
        <v>7000</v>
      </c>
      <c r="AA8" s="453">
        <v>14000</v>
      </c>
      <c r="AB8" s="225">
        <v>9800</v>
      </c>
      <c r="AC8" s="213">
        <v>8580</v>
      </c>
      <c r="AD8" s="452">
        <v>11200</v>
      </c>
      <c r="AE8" s="213">
        <v>9000</v>
      </c>
      <c r="AF8" s="213">
        <v>500</v>
      </c>
      <c r="AG8" s="452">
        <v>1000</v>
      </c>
      <c r="AH8" s="213">
        <v>1500</v>
      </c>
      <c r="AI8" s="451">
        <v>3000</v>
      </c>
      <c r="AJ8" s="178">
        <v>1000</v>
      </c>
      <c r="AK8" s="451">
        <v>2000</v>
      </c>
      <c r="AL8" s="178">
        <v>1000</v>
      </c>
      <c r="AM8" s="264">
        <v>2000</v>
      </c>
      <c r="AN8" s="226"/>
      <c r="AO8" s="226">
        <v>5000</v>
      </c>
      <c r="AP8" s="451">
        <v>10000</v>
      </c>
      <c r="AQ8" s="178">
        <v>5000</v>
      </c>
      <c r="AR8" s="265">
        <v>3000</v>
      </c>
      <c r="AS8" s="265">
        <v>6000</v>
      </c>
      <c r="AT8" s="265"/>
      <c r="AU8" s="178">
        <v>8585</v>
      </c>
      <c r="AV8" s="264">
        <v>11000</v>
      </c>
      <c r="AW8" s="178">
        <v>6300</v>
      </c>
      <c r="AX8" s="264">
        <f t="shared" si="4"/>
        <v>85220</v>
      </c>
      <c r="AY8" s="264">
        <f t="shared" si="5"/>
        <v>47800</v>
      </c>
    </row>
    <row r="9" spans="1:51" ht="13.2" x14ac:dyDescent="0.25">
      <c r="A9" s="528">
        <v>5</v>
      </c>
      <c r="B9" s="505" t="s">
        <v>193</v>
      </c>
      <c r="C9" s="178">
        <v>29123</v>
      </c>
      <c r="D9" s="178">
        <v>13063</v>
      </c>
      <c r="E9" s="178">
        <v>14114</v>
      </c>
      <c r="F9" s="178">
        <v>29123</v>
      </c>
      <c r="G9" s="264">
        <v>44000</v>
      </c>
      <c r="H9" s="226">
        <v>20700</v>
      </c>
      <c r="I9" s="226">
        <v>29123</v>
      </c>
      <c r="J9" s="451">
        <v>21200</v>
      </c>
      <c r="K9" s="226">
        <v>9900</v>
      </c>
      <c r="L9" s="266">
        <v>1100</v>
      </c>
      <c r="M9" s="226">
        <v>1000</v>
      </c>
      <c r="N9" s="226">
        <v>1000</v>
      </c>
      <c r="O9" s="266">
        <v>3500</v>
      </c>
      <c r="P9" s="226"/>
      <c r="Q9" s="226"/>
      <c r="R9" s="264">
        <f t="shared" si="2"/>
        <v>21200</v>
      </c>
      <c r="S9" s="264">
        <f t="shared" si="3"/>
        <v>9900</v>
      </c>
      <c r="T9" s="178">
        <v>29123</v>
      </c>
      <c r="U9" s="452">
        <v>41500</v>
      </c>
      <c r="V9" s="213">
        <v>19760</v>
      </c>
      <c r="W9" s="226">
        <v>29123</v>
      </c>
      <c r="X9" s="452">
        <v>32800</v>
      </c>
      <c r="Y9" s="213">
        <v>13000</v>
      </c>
      <c r="Z9" s="178">
        <v>16500</v>
      </c>
      <c r="AA9" s="453">
        <v>33000</v>
      </c>
      <c r="AB9" s="225">
        <v>16380</v>
      </c>
      <c r="AC9" s="213">
        <v>20830</v>
      </c>
      <c r="AD9" s="452">
        <v>25000</v>
      </c>
      <c r="AE9" s="225">
        <v>13000</v>
      </c>
      <c r="AF9" s="178"/>
      <c r="AG9" s="451"/>
      <c r="AH9" s="178"/>
      <c r="AI9" s="264"/>
      <c r="AJ9" s="226">
        <v>5000</v>
      </c>
      <c r="AK9" s="264">
        <v>10000</v>
      </c>
      <c r="AL9" s="178"/>
      <c r="AM9" s="264"/>
      <c r="AN9" s="178"/>
      <c r="AO9" s="226">
        <v>2000</v>
      </c>
      <c r="AP9" s="451">
        <v>4000</v>
      </c>
      <c r="AQ9" s="226">
        <v>2000</v>
      </c>
      <c r="AR9" s="265">
        <v>3000</v>
      </c>
      <c r="AS9" s="265">
        <v>6000</v>
      </c>
      <c r="AT9" s="266"/>
      <c r="AU9" s="178">
        <v>29123</v>
      </c>
      <c r="AV9" s="453">
        <v>25000</v>
      </c>
      <c r="AW9" s="178">
        <v>13000</v>
      </c>
      <c r="AX9" s="264">
        <f t="shared" si="4"/>
        <v>177300</v>
      </c>
      <c r="AY9" s="264">
        <f t="shared" si="5"/>
        <v>77140</v>
      </c>
    </row>
    <row r="10" spans="1:51" ht="26.4" x14ac:dyDescent="0.25">
      <c r="A10" s="528">
        <v>6</v>
      </c>
      <c r="B10" s="505" t="s">
        <v>194</v>
      </c>
      <c r="C10" s="178">
        <v>39861</v>
      </c>
      <c r="D10" s="178">
        <v>21488</v>
      </c>
      <c r="E10" s="178">
        <v>29870</v>
      </c>
      <c r="F10" s="178">
        <v>39861</v>
      </c>
      <c r="G10" s="264">
        <v>59800</v>
      </c>
      <c r="H10" s="226">
        <v>43600</v>
      </c>
      <c r="I10" s="226">
        <v>39861</v>
      </c>
      <c r="J10" s="451">
        <v>30100</v>
      </c>
      <c r="K10" s="226">
        <v>21900</v>
      </c>
      <c r="L10" s="266">
        <v>1500</v>
      </c>
      <c r="M10" s="226">
        <v>500</v>
      </c>
      <c r="N10" s="226">
        <v>100</v>
      </c>
      <c r="O10" s="266">
        <v>4710</v>
      </c>
      <c r="P10" s="226"/>
      <c r="Q10" s="226"/>
      <c r="R10" s="264">
        <f t="shared" si="2"/>
        <v>30100</v>
      </c>
      <c r="S10" s="264">
        <f t="shared" si="3"/>
        <v>21900</v>
      </c>
      <c r="T10" s="178">
        <v>39861</v>
      </c>
      <c r="U10" s="452">
        <v>56000</v>
      </c>
      <c r="V10" s="213">
        <v>41800</v>
      </c>
      <c r="W10" s="226">
        <v>39861</v>
      </c>
      <c r="X10" s="452">
        <v>44600</v>
      </c>
      <c r="Y10" s="213">
        <v>30680</v>
      </c>
      <c r="Z10" s="178">
        <v>24670</v>
      </c>
      <c r="AA10" s="453">
        <v>49340</v>
      </c>
      <c r="AB10" s="225">
        <v>35200</v>
      </c>
      <c r="AC10" s="213">
        <v>32300</v>
      </c>
      <c r="AD10" s="452">
        <v>38760</v>
      </c>
      <c r="AE10" s="225">
        <v>28000</v>
      </c>
      <c r="AF10" s="178"/>
      <c r="AG10" s="451"/>
      <c r="AH10" s="178">
        <v>1000</v>
      </c>
      <c r="AI10" s="264">
        <v>2000</v>
      </c>
      <c r="AJ10" s="226">
        <v>1000</v>
      </c>
      <c r="AK10" s="451">
        <v>2000</v>
      </c>
      <c r="AL10" s="178">
        <v>1000</v>
      </c>
      <c r="AM10" s="264">
        <v>2000</v>
      </c>
      <c r="AN10" s="178"/>
      <c r="AO10" s="226">
        <v>4000</v>
      </c>
      <c r="AP10" s="451">
        <v>8000</v>
      </c>
      <c r="AQ10" s="225">
        <v>5000</v>
      </c>
      <c r="AR10" s="265">
        <v>1000</v>
      </c>
      <c r="AS10" s="265">
        <v>2000</v>
      </c>
      <c r="AT10" s="296"/>
      <c r="AU10" s="178">
        <v>39861</v>
      </c>
      <c r="AV10" s="452">
        <v>34870</v>
      </c>
      <c r="AW10" s="178">
        <v>25400</v>
      </c>
      <c r="AX10" s="264">
        <f t="shared" si="4"/>
        <v>239570</v>
      </c>
      <c r="AY10" s="264">
        <f t="shared" si="5"/>
        <v>166080</v>
      </c>
    </row>
    <row r="11" spans="1:51" ht="13.2" x14ac:dyDescent="0.25">
      <c r="A11" s="528">
        <v>7</v>
      </c>
      <c r="B11" s="505" t="s">
        <v>195</v>
      </c>
      <c r="C11" s="178">
        <v>16192</v>
      </c>
      <c r="D11" s="178">
        <v>6567</v>
      </c>
      <c r="E11" s="178">
        <v>7167</v>
      </c>
      <c r="F11" s="178">
        <v>16192</v>
      </c>
      <c r="G11" s="264">
        <v>25000</v>
      </c>
      <c r="H11" s="226">
        <v>10600</v>
      </c>
      <c r="I11" s="226">
        <v>16192</v>
      </c>
      <c r="J11" s="451">
        <v>12200</v>
      </c>
      <c r="K11" s="226">
        <v>5400</v>
      </c>
      <c r="L11" s="266">
        <v>620</v>
      </c>
      <c r="M11" s="226">
        <v>300</v>
      </c>
      <c r="N11" s="226">
        <v>200</v>
      </c>
      <c r="O11" s="266">
        <v>1960</v>
      </c>
      <c r="P11" s="226">
        <v>200</v>
      </c>
      <c r="Q11" s="226"/>
      <c r="R11" s="264">
        <f t="shared" si="2"/>
        <v>12400</v>
      </c>
      <c r="S11" s="264">
        <f t="shared" si="3"/>
        <v>5400</v>
      </c>
      <c r="T11" s="178">
        <v>16192</v>
      </c>
      <c r="U11" s="452">
        <v>24150</v>
      </c>
      <c r="V11" s="213">
        <v>10730</v>
      </c>
      <c r="W11" s="226">
        <v>16192</v>
      </c>
      <c r="X11" s="452">
        <v>19500</v>
      </c>
      <c r="Y11" s="213">
        <v>10500</v>
      </c>
      <c r="Z11" s="178">
        <v>12100</v>
      </c>
      <c r="AA11" s="453">
        <v>24200</v>
      </c>
      <c r="AB11" s="225">
        <v>9000</v>
      </c>
      <c r="AC11" s="213">
        <v>15500</v>
      </c>
      <c r="AD11" s="452">
        <v>18600</v>
      </c>
      <c r="AE11" s="225">
        <v>6300</v>
      </c>
      <c r="AF11" s="178"/>
      <c r="AG11" s="451"/>
      <c r="AH11" s="178">
        <v>1200</v>
      </c>
      <c r="AI11" s="264">
        <v>2400</v>
      </c>
      <c r="AJ11" s="226">
        <v>2000</v>
      </c>
      <c r="AK11" s="451">
        <v>4000</v>
      </c>
      <c r="AL11" s="178">
        <v>2000</v>
      </c>
      <c r="AM11" s="264">
        <v>4000</v>
      </c>
      <c r="AN11" s="178"/>
      <c r="AO11" s="226">
        <v>4600</v>
      </c>
      <c r="AP11" s="451">
        <v>9200</v>
      </c>
      <c r="AQ11" s="225">
        <v>4500</v>
      </c>
      <c r="AR11" s="265">
        <v>4000</v>
      </c>
      <c r="AS11" s="265">
        <v>8000</v>
      </c>
      <c r="AT11" s="296"/>
      <c r="AU11" s="178">
        <v>16192</v>
      </c>
      <c r="AV11" s="452">
        <v>16090</v>
      </c>
      <c r="AW11" s="178">
        <v>7167</v>
      </c>
      <c r="AX11" s="264">
        <f t="shared" si="4"/>
        <v>130140</v>
      </c>
      <c r="AY11" s="264">
        <f t="shared" si="5"/>
        <v>48197</v>
      </c>
    </row>
    <row r="12" spans="1:51" ht="13.2" x14ac:dyDescent="0.25">
      <c r="A12" s="528">
        <v>8</v>
      </c>
      <c r="B12" s="505" t="s">
        <v>196</v>
      </c>
      <c r="C12" s="178">
        <v>13306</v>
      </c>
      <c r="D12" s="178">
        <v>6249</v>
      </c>
      <c r="E12" s="178">
        <v>6255</v>
      </c>
      <c r="F12" s="178">
        <v>13306</v>
      </c>
      <c r="G12" s="473">
        <v>20200</v>
      </c>
      <c r="H12" s="226">
        <v>9900</v>
      </c>
      <c r="I12" s="226">
        <v>13306</v>
      </c>
      <c r="J12" s="451">
        <v>9900</v>
      </c>
      <c r="K12" s="226">
        <v>4900</v>
      </c>
      <c r="L12" s="266">
        <v>520</v>
      </c>
      <c r="M12" s="305">
        <v>300</v>
      </c>
      <c r="N12" s="305">
        <v>100</v>
      </c>
      <c r="O12" s="266">
        <v>1590</v>
      </c>
      <c r="P12" s="305">
        <v>1900</v>
      </c>
      <c r="Q12" s="305"/>
      <c r="R12" s="264">
        <f t="shared" si="2"/>
        <v>11800</v>
      </c>
      <c r="S12" s="264">
        <f t="shared" si="3"/>
        <v>4900</v>
      </c>
      <c r="T12" s="178">
        <v>13306</v>
      </c>
      <c r="U12" s="452">
        <v>19600</v>
      </c>
      <c r="V12" s="213">
        <v>8760</v>
      </c>
      <c r="W12" s="226">
        <v>13306</v>
      </c>
      <c r="X12" s="452">
        <v>15950</v>
      </c>
      <c r="Y12" s="474">
        <v>7800</v>
      </c>
      <c r="Z12" s="178">
        <v>8000</v>
      </c>
      <c r="AA12" s="453">
        <v>16000</v>
      </c>
      <c r="AB12" s="225">
        <v>9000</v>
      </c>
      <c r="AC12" s="213">
        <v>8800</v>
      </c>
      <c r="AD12" s="452">
        <v>10560</v>
      </c>
      <c r="AE12" s="225">
        <v>7000</v>
      </c>
      <c r="AF12" s="178"/>
      <c r="AG12" s="451"/>
      <c r="AH12" s="178">
        <v>1500</v>
      </c>
      <c r="AI12" s="473">
        <v>3000</v>
      </c>
      <c r="AJ12" s="305">
        <v>2000</v>
      </c>
      <c r="AK12" s="451">
        <v>4000</v>
      </c>
      <c r="AL12" s="178">
        <v>500</v>
      </c>
      <c r="AM12" s="473">
        <v>1000</v>
      </c>
      <c r="AN12" s="178"/>
      <c r="AO12" s="226">
        <v>5000</v>
      </c>
      <c r="AP12" s="451">
        <v>10000</v>
      </c>
      <c r="AQ12" s="225">
        <v>4000</v>
      </c>
      <c r="AR12" s="265">
        <v>4000</v>
      </c>
      <c r="AS12" s="265">
        <v>8000</v>
      </c>
      <c r="AT12" s="296"/>
      <c r="AU12" s="178">
        <v>13306</v>
      </c>
      <c r="AV12" s="475">
        <v>10800</v>
      </c>
      <c r="AW12" s="178">
        <v>6200</v>
      </c>
      <c r="AX12" s="264">
        <f t="shared" si="4"/>
        <v>98910</v>
      </c>
      <c r="AY12" s="264">
        <f t="shared" si="5"/>
        <v>42760</v>
      </c>
    </row>
    <row r="13" spans="1:51" ht="13.2" x14ac:dyDescent="0.25">
      <c r="A13" s="528">
        <v>9</v>
      </c>
      <c r="B13" s="505" t="s">
        <v>197</v>
      </c>
      <c r="C13" s="265">
        <v>11737</v>
      </c>
      <c r="D13" s="265">
        <v>5130</v>
      </c>
      <c r="E13" s="265">
        <v>5328</v>
      </c>
      <c r="F13" s="178">
        <v>11737</v>
      </c>
      <c r="G13" s="424">
        <v>18100</v>
      </c>
      <c r="H13" s="226">
        <v>8000</v>
      </c>
      <c r="I13" s="226">
        <v>11737</v>
      </c>
      <c r="J13" s="451">
        <v>8400</v>
      </c>
      <c r="K13" s="226">
        <v>4000</v>
      </c>
      <c r="L13" s="266">
        <v>445</v>
      </c>
      <c r="M13" s="266">
        <v>800</v>
      </c>
      <c r="N13" s="266">
        <v>300</v>
      </c>
      <c r="O13" s="266">
        <v>1430</v>
      </c>
      <c r="P13" s="266"/>
      <c r="Q13" s="266"/>
      <c r="R13" s="264">
        <f t="shared" si="2"/>
        <v>8400</v>
      </c>
      <c r="S13" s="264">
        <f t="shared" si="3"/>
        <v>4000</v>
      </c>
      <c r="T13" s="178">
        <v>11737</v>
      </c>
      <c r="U13" s="452">
        <v>16800</v>
      </c>
      <c r="V13" s="213">
        <v>7460</v>
      </c>
      <c r="W13" s="226">
        <v>11737</v>
      </c>
      <c r="X13" s="452">
        <v>14100</v>
      </c>
      <c r="Y13" s="295">
        <v>6000</v>
      </c>
      <c r="Z13" s="178">
        <v>8700</v>
      </c>
      <c r="AA13" s="453">
        <v>17400</v>
      </c>
      <c r="AB13" s="225">
        <v>6500</v>
      </c>
      <c r="AC13" s="213">
        <v>11750</v>
      </c>
      <c r="AD13" s="452">
        <v>14100</v>
      </c>
      <c r="AE13" s="296">
        <v>6500</v>
      </c>
      <c r="AF13" s="265">
        <v>1800</v>
      </c>
      <c r="AG13" s="422">
        <v>3500</v>
      </c>
      <c r="AH13" s="265">
        <v>2000</v>
      </c>
      <c r="AI13" s="424">
        <v>4000</v>
      </c>
      <c r="AJ13" s="266">
        <v>1500</v>
      </c>
      <c r="AK13" s="422">
        <v>3000</v>
      </c>
      <c r="AL13" s="265"/>
      <c r="AM13" s="424"/>
      <c r="AN13" s="265"/>
      <c r="AO13" s="226">
        <v>2000</v>
      </c>
      <c r="AP13" s="451">
        <v>4000</v>
      </c>
      <c r="AQ13" s="296">
        <v>1500</v>
      </c>
      <c r="AR13" s="265">
        <v>1650</v>
      </c>
      <c r="AS13" s="265">
        <v>3300</v>
      </c>
      <c r="AT13" s="296"/>
      <c r="AU13" s="178">
        <v>11737</v>
      </c>
      <c r="AV13" s="423">
        <v>11800</v>
      </c>
      <c r="AW13" s="178">
        <v>5300</v>
      </c>
      <c r="AX13" s="264">
        <f t="shared" si="4"/>
        <v>92000</v>
      </c>
      <c r="AY13" s="264">
        <f t="shared" si="5"/>
        <v>33260</v>
      </c>
    </row>
    <row r="14" spans="1:51" ht="13.2" x14ac:dyDescent="0.25">
      <c r="A14" s="528">
        <v>10</v>
      </c>
      <c r="B14" s="540" t="s">
        <v>198</v>
      </c>
      <c r="C14" s="178">
        <v>11732</v>
      </c>
      <c r="D14" s="178">
        <v>6592</v>
      </c>
      <c r="E14" s="178">
        <v>6853</v>
      </c>
      <c r="F14" s="178">
        <v>11732</v>
      </c>
      <c r="G14" s="264">
        <v>19800</v>
      </c>
      <c r="H14" s="226">
        <v>11200</v>
      </c>
      <c r="I14" s="226">
        <v>11732</v>
      </c>
      <c r="J14" s="451">
        <v>9300</v>
      </c>
      <c r="K14" s="226">
        <v>5500</v>
      </c>
      <c r="L14" s="266">
        <v>500</v>
      </c>
      <c r="M14" s="226">
        <v>200</v>
      </c>
      <c r="N14" s="226">
        <v>200</v>
      </c>
      <c r="O14" s="266">
        <v>1430</v>
      </c>
      <c r="P14" s="226">
        <v>400</v>
      </c>
      <c r="Q14" s="226"/>
      <c r="R14" s="264">
        <f t="shared" si="2"/>
        <v>9700</v>
      </c>
      <c r="S14" s="264">
        <f t="shared" si="3"/>
        <v>5500</v>
      </c>
      <c r="T14" s="178">
        <v>11732</v>
      </c>
      <c r="U14" s="452">
        <v>18700</v>
      </c>
      <c r="V14" s="213">
        <v>10200</v>
      </c>
      <c r="W14" s="226">
        <v>11732</v>
      </c>
      <c r="X14" s="452">
        <v>15200</v>
      </c>
      <c r="Y14" s="213">
        <v>9100</v>
      </c>
      <c r="Z14" s="178">
        <v>9000</v>
      </c>
      <c r="AA14" s="453">
        <v>18000</v>
      </c>
      <c r="AB14" s="225">
        <v>10800</v>
      </c>
      <c r="AC14" s="213">
        <v>11760</v>
      </c>
      <c r="AD14" s="452">
        <v>15300</v>
      </c>
      <c r="AE14" s="225">
        <v>11300</v>
      </c>
      <c r="AF14" s="178"/>
      <c r="AG14" s="451"/>
      <c r="AH14" s="178">
        <v>2500</v>
      </c>
      <c r="AI14" s="264">
        <v>5000</v>
      </c>
      <c r="AJ14" s="226">
        <v>1500</v>
      </c>
      <c r="AK14" s="451">
        <v>3000</v>
      </c>
      <c r="AL14" s="178">
        <v>1500</v>
      </c>
      <c r="AM14" s="264">
        <v>3000</v>
      </c>
      <c r="AN14" s="178"/>
      <c r="AO14" s="226">
        <v>7190</v>
      </c>
      <c r="AP14" s="451">
        <v>14380</v>
      </c>
      <c r="AQ14" s="225">
        <v>6500</v>
      </c>
      <c r="AR14" s="265">
        <v>4000</v>
      </c>
      <c r="AS14" s="265">
        <v>8000</v>
      </c>
      <c r="AT14" s="296"/>
      <c r="AU14" s="178">
        <v>11732</v>
      </c>
      <c r="AV14" s="452">
        <v>11800</v>
      </c>
      <c r="AW14" s="178">
        <v>6853</v>
      </c>
      <c r="AX14" s="264">
        <f t="shared" si="4"/>
        <v>112380</v>
      </c>
      <c r="AY14" s="264">
        <f t="shared" si="5"/>
        <v>54753</v>
      </c>
    </row>
    <row r="15" spans="1:51" ht="13.2" x14ac:dyDescent="0.25">
      <c r="A15" s="528">
        <v>11</v>
      </c>
      <c r="B15" s="505" t="s">
        <v>199</v>
      </c>
      <c r="C15" s="178">
        <v>15947</v>
      </c>
      <c r="D15" s="178">
        <v>6642</v>
      </c>
      <c r="E15" s="178">
        <v>13601</v>
      </c>
      <c r="F15" s="178">
        <v>15947</v>
      </c>
      <c r="G15" s="264">
        <v>23900</v>
      </c>
      <c r="H15" s="226">
        <v>20000</v>
      </c>
      <c r="I15" s="226">
        <v>15947</v>
      </c>
      <c r="J15" s="451">
        <v>12800</v>
      </c>
      <c r="K15" s="226">
        <v>10500</v>
      </c>
      <c r="L15" s="266">
        <v>640</v>
      </c>
      <c r="M15" s="226">
        <v>300</v>
      </c>
      <c r="N15" s="226">
        <v>100</v>
      </c>
      <c r="O15" s="266">
        <v>2050</v>
      </c>
      <c r="P15" s="226"/>
      <c r="Q15" s="226"/>
      <c r="R15" s="264">
        <f t="shared" si="2"/>
        <v>12800</v>
      </c>
      <c r="S15" s="264">
        <f t="shared" si="3"/>
        <v>10500</v>
      </c>
      <c r="T15" s="178">
        <v>15947</v>
      </c>
      <c r="U15" s="452">
        <v>22800</v>
      </c>
      <c r="V15" s="213">
        <v>19050</v>
      </c>
      <c r="W15" s="226">
        <v>15947</v>
      </c>
      <c r="X15" s="452">
        <v>17500</v>
      </c>
      <c r="Y15" s="213">
        <v>14970</v>
      </c>
      <c r="Z15" s="178">
        <v>9000</v>
      </c>
      <c r="AA15" s="453">
        <v>18000</v>
      </c>
      <c r="AB15" s="225">
        <v>15800</v>
      </c>
      <c r="AC15" s="213">
        <v>9200</v>
      </c>
      <c r="AD15" s="452">
        <v>11050</v>
      </c>
      <c r="AE15" s="225">
        <v>10000</v>
      </c>
      <c r="AF15" s="178"/>
      <c r="AG15" s="451"/>
      <c r="AH15" s="178"/>
      <c r="AI15" s="264"/>
      <c r="AJ15" s="226"/>
      <c r="AK15" s="451"/>
      <c r="AL15" s="178"/>
      <c r="AM15" s="264"/>
      <c r="AN15" s="178"/>
      <c r="AO15" s="226">
        <v>4000</v>
      </c>
      <c r="AP15" s="451">
        <v>8000</v>
      </c>
      <c r="AQ15" s="225">
        <v>5000</v>
      </c>
      <c r="AR15" s="265"/>
      <c r="AS15" s="265"/>
      <c r="AT15" s="296"/>
      <c r="AU15" s="178">
        <v>15947</v>
      </c>
      <c r="AV15" s="452">
        <v>14000</v>
      </c>
      <c r="AW15" s="178">
        <v>13000</v>
      </c>
      <c r="AX15" s="264">
        <f t="shared" si="4"/>
        <v>91350</v>
      </c>
      <c r="AY15" s="264">
        <f t="shared" si="5"/>
        <v>77820</v>
      </c>
    </row>
    <row r="16" spans="1:51" ht="13.2" x14ac:dyDescent="0.25">
      <c r="A16" s="528">
        <v>12</v>
      </c>
      <c r="B16" s="505" t="s">
        <v>200</v>
      </c>
      <c r="C16" s="178">
        <v>18318</v>
      </c>
      <c r="D16" s="178">
        <v>8653</v>
      </c>
      <c r="E16" s="178">
        <v>8946</v>
      </c>
      <c r="F16" s="178">
        <v>18318</v>
      </c>
      <c r="G16" s="473">
        <v>28000</v>
      </c>
      <c r="H16" s="226">
        <v>13200</v>
      </c>
      <c r="I16" s="226">
        <v>18318</v>
      </c>
      <c r="J16" s="451">
        <v>13700</v>
      </c>
      <c r="K16" s="226">
        <v>6310</v>
      </c>
      <c r="L16" s="266">
        <v>690</v>
      </c>
      <c r="M16" s="305">
        <v>200</v>
      </c>
      <c r="N16" s="305">
        <v>100</v>
      </c>
      <c r="O16" s="266">
        <v>2200</v>
      </c>
      <c r="P16" s="305">
        <v>50</v>
      </c>
      <c r="Q16" s="305"/>
      <c r="R16" s="264">
        <f t="shared" si="2"/>
        <v>13750</v>
      </c>
      <c r="S16" s="264">
        <f t="shared" si="3"/>
        <v>6310</v>
      </c>
      <c r="T16" s="178">
        <v>18318</v>
      </c>
      <c r="U16" s="452">
        <v>26100</v>
      </c>
      <c r="V16" s="213">
        <v>12530</v>
      </c>
      <c r="W16" s="226">
        <v>18318</v>
      </c>
      <c r="X16" s="452">
        <v>22000</v>
      </c>
      <c r="Y16" s="474">
        <v>10100</v>
      </c>
      <c r="Z16" s="178">
        <v>12000</v>
      </c>
      <c r="AA16" s="453">
        <v>24000</v>
      </c>
      <c r="AB16" s="225">
        <v>11700</v>
      </c>
      <c r="AC16" s="213">
        <v>16850</v>
      </c>
      <c r="AD16" s="452">
        <v>20220</v>
      </c>
      <c r="AE16" s="225">
        <v>9901</v>
      </c>
      <c r="AF16" s="178"/>
      <c r="AG16" s="451"/>
      <c r="AH16" s="178"/>
      <c r="AI16" s="473"/>
      <c r="AJ16" s="305">
        <v>1700</v>
      </c>
      <c r="AK16" s="451">
        <v>4000</v>
      </c>
      <c r="AL16" s="178">
        <v>500</v>
      </c>
      <c r="AM16" s="473">
        <v>1000</v>
      </c>
      <c r="AN16" s="178"/>
      <c r="AO16" s="226">
        <v>4200</v>
      </c>
      <c r="AP16" s="451">
        <v>8400</v>
      </c>
      <c r="AQ16" s="225">
        <v>3800</v>
      </c>
      <c r="AR16" s="265">
        <v>3000</v>
      </c>
      <c r="AS16" s="265">
        <v>6000</v>
      </c>
      <c r="AT16" s="296"/>
      <c r="AU16" s="178">
        <v>18318</v>
      </c>
      <c r="AV16" s="475">
        <v>16545</v>
      </c>
      <c r="AW16" s="178">
        <v>8300</v>
      </c>
      <c r="AX16" s="264">
        <f t="shared" si="4"/>
        <v>128265</v>
      </c>
      <c r="AY16" s="264">
        <f t="shared" si="5"/>
        <v>56331</v>
      </c>
    </row>
    <row r="17" spans="1:51" ht="13.2" x14ac:dyDescent="0.25">
      <c r="A17" s="528">
        <v>13</v>
      </c>
      <c r="B17" s="540" t="s">
        <v>201</v>
      </c>
      <c r="C17" s="178">
        <v>11504</v>
      </c>
      <c r="D17" s="178">
        <v>4891</v>
      </c>
      <c r="E17" s="178">
        <v>2898</v>
      </c>
      <c r="F17" s="178">
        <v>11504</v>
      </c>
      <c r="G17" s="264">
        <v>18600</v>
      </c>
      <c r="H17" s="226">
        <v>4800</v>
      </c>
      <c r="I17" s="226">
        <v>11504</v>
      </c>
      <c r="J17" s="451">
        <v>8500</v>
      </c>
      <c r="K17" s="226">
        <v>2280</v>
      </c>
      <c r="L17" s="266">
        <v>500</v>
      </c>
      <c r="M17" s="226">
        <v>400</v>
      </c>
      <c r="N17" s="226">
        <v>100</v>
      </c>
      <c r="O17" s="266">
        <v>1360</v>
      </c>
      <c r="P17" s="226">
        <v>2400</v>
      </c>
      <c r="Q17" s="226"/>
      <c r="R17" s="264">
        <f t="shared" si="2"/>
        <v>10900</v>
      </c>
      <c r="S17" s="264">
        <f t="shared" si="3"/>
        <v>2280</v>
      </c>
      <c r="T17" s="178">
        <v>11504</v>
      </c>
      <c r="U17" s="452">
        <v>17000</v>
      </c>
      <c r="V17" s="213">
        <v>4060</v>
      </c>
      <c r="W17" s="226">
        <v>11504</v>
      </c>
      <c r="X17" s="452">
        <v>13800</v>
      </c>
      <c r="Y17" s="213">
        <v>3300</v>
      </c>
      <c r="Z17" s="178">
        <v>6900</v>
      </c>
      <c r="AA17" s="453">
        <v>13800</v>
      </c>
      <c r="AB17" s="225">
        <v>4400</v>
      </c>
      <c r="AC17" s="213">
        <v>6700</v>
      </c>
      <c r="AD17" s="452">
        <v>8500</v>
      </c>
      <c r="AE17" s="225">
        <v>3200</v>
      </c>
      <c r="AF17" s="178"/>
      <c r="AG17" s="451"/>
      <c r="AH17" s="178"/>
      <c r="AI17" s="264"/>
      <c r="AJ17" s="226"/>
      <c r="AK17" s="451"/>
      <c r="AL17" s="178">
        <v>700</v>
      </c>
      <c r="AM17" s="264">
        <v>1500</v>
      </c>
      <c r="AN17" s="178"/>
      <c r="AO17" s="226">
        <v>4500</v>
      </c>
      <c r="AP17" s="451">
        <v>9000</v>
      </c>
      <c r="AQ17" s="225">
        <v>2500</v>
      </c>
      <c r="AR17" s="265">
        <v>2000</v>
      </c>
      <c r="AS17" s="265">
        <v>4000</v>
      </c>
      <c r="AT17" s="296"/>
      <c r="AU17" s="178">
        <v>11504</v>
      </c>
      <c r="AV17" s="452">
        <v>9200</v>
      </c>
      <c r="AW17" s="178">
        <v>2700</v>
      </c>
      <c r="AX17" s="264">
        <f t="shared" si="4"/>
        <v>76800</v>
      </c>
      <c r="AY17" s="264">
        <f t="shared" si="5"/>
        <v>20160</v>
      </c>
    </row>
    <row r="18" spans="1:51" ht="13.2" x14ac:dyDescent="0.25">
      <c r="A18" s="528">
        <v>14</v>
      </c>
      <c r="B18" s="505" t="s">
        <v>202</v>
      </c>
      <c r="C18" s="265">
        <v>13043</v>
      </c>
      <c r="D18" s="265">
        <v>5409</v>
      </c>
      <c r="E18" s="265">
        <v>7100</v>
      </c>
      <c r="F18" s="178">
        <v>13043</v>
      </c>
      <c r="G18" s="422">
        <v>19700</v>
      </c>
      <c r="H18" s="265">
        <v>10500</v>
      </c>
      <c r="I18" s="226">
        <v>13043</v>
      </c>
      <c r="J18" s="422">
        <v>9800</v>
      </c>
      <c r="K18" s="265">
        <v>5130</v>
      </c>
      <c r="L18" s="266">
        <v>520</v>
      </c>
      <c r="M18" s="265">
        <v>300</v>
      </c>
      <c r="N18" s="265">
        <v>300</v>
      </c>
      <c r="O18" s="266">
        <v>1570</v>
      </c>
      <c r="P18" s="265">
        <v>550</v>
      </c>
      <c r="Q18" s="265">
        <v>0</v>
      </c>
      <c r="R18" s="264">
        <f t="shared" si="2"/>
        <v>10350</v>
      </c>
      <c r="S18" s="264">
        <f t="shared" si="3"/>
        <v>5130</v>
      </c>
      <c r="T18" s="178">
        <v>13043</v>
      </c>
      <c r="U18" s="423">
        <v>18564</v>
      </c>
      <c r="V18" s="295">
        <v>10650</v>
      </c>
      <c r="W18" s="266">
        <v>13043</v>
      </c>
      <c r="X18" s="423">
        <v>15650</v>
      </c>
      <c r="Y18" s="295">
        <v>8500</v>
      </c>
      <c r="Z18" s="265">
        <v>9800</v>
      </c>
      <c r="AA18" s="464">
        <v>19600</v>
      </c>
      <c r="AB18" s="296">
        <v>9800</v>
      </c>
      <c r="AC18" s="295">
        <v>13050</v>
      </c>
      <c r="AD18" s="423">
        <v>17200</v>
      </c>
      <c r="AE18" s="296">
        <v>10000</v>
      </c>
      <c r="AF18" s="265">
        <v>0</v>
      </c>
      <c r="AG18" s="422">
        <v>0</v>
      </c>
      <c r="AH18" s="265">
        <v>1200</v>
      </c>
      <c r="AI18" s="424">
        <v>2400</v>
      </c>
      <c r="AJ18" s="266">
        <v>3000</v>
      </c>
      <c r="AK18" s="422">
        <v>6000</v>
      </c>
      <c r="AL18" s="265">
        <v>0</v>
      </c>
      <c r="AM18" s="424">
        <v>0</v>
      </c>
      <c r="AN18" s="265">
        <v>0</v>
      </c>
      <c r="AO18" s="266">
        <v>6500</v>
      </c>
      <c r="AP18" s="451">
        <v>13000</v>
      </c>
      <c r="AQ18" s="296">
        <v>4500</v>
      </c>
      <c r="AR18" s="265">
        <v>4000</v>
      </c>
      <c r="AS18" s="265">
        <v>8000</v>
      </c>
      <c r="AT18" s="296"/>
      <c r="AU18" s="265">
        <v>13043</v>
      </c>
      <c r="AV18" s="423">
        <v>13050</v>
      </c>
      <c r="AW18" s="265">
        <v>7100</v>
      </c>
      <c r="AX18" s="264">
        <f t="shared" si="4"/>
        <v>113464</v>
      </c>
      <c r="AY18" s="264">
        <f t="shared" si="5"/>
        <v>50550</v>
      </c>
    </row>
    <row r="19" spans="1:51" ht="13.2" x14ac:dyDescent="0.25">
      <c r="A19" s="528">
        <v>15</v>
      </c>
      <c r="B19" s="505" t="s">
        <v>203</v>
      </c>
      <c r="C19" s="265">
        <v>8384</v>
      </c>
      <c r="D19" s="265">
        <v>3398</v>
      </c>
      <c r="E19" s="265">
        <v>3250</v>
      </c>
      <c r="F19" s="178">
        <v>8384</v>
      </c>
      <c r="G19" s="424">
        <v>13100</v>
      </c>
      <c r="H19" s="226">
        <v>4950</v>
      </c>
      <c r="I19" s="226">
        <v>8384</v>
      </c>
      <c r="J19" s="451">
        <v>5500</v>
      </c>
      <c r="K19" s="226">
        <v>2450</v>
      </c>
      <c r="L19" s="266">
        <v>400</v>
      </c>
      <c r="M19" s="266">
        <v>300</v>
      </c>
      <c r="N19" s="266">
        <v>200</v>
      </c>
      <c r="O19" s="266">
        <v>900</v>
      </c>
      <c r="P19" s="266">
        <v>3000</v>
      </c>
      <c r="Q19" s="266">
        <v>50</v>
      </c>
      <c r="R19" s="264">
        <f t="shared" si="2"/>
        <v>8500</v>
      </c>
      <c r="S19" s="264">
        <f t="shared" si="3"/>
        <v>2500</v>
      </c>
      <c r="T19" s="178">
        <v>8384</v>
      </c>
      <c r="U19" s="452">
        <v>12000</v>
      </c>
      <c r="V19" s="213">
        <v>4550</v>
      </c>
      <c r="W19" s="226">
        <v>8384</v>
      </c>
      <c r="X19" s="452">
        <v>10000</v>
      </c>
      <c r="Y19" s="295">
        <v>3863</v>
      </c>
      <c r="Z19" s="178">
        <v>5200</v>
      </c>
      <c r="AA19" s="453">
        <v>10400</v>
      </c>
      <c r="AB19" s="225">
        <v>3800</v>
      </c>
      <c r="AC19" s="213">
        <v>5300</v>
      </c>
      <c r="AD19" s="452">
        <v>6400</v>
      </c>
      <c r="AE19" s="296">
        <v>2575</v>
      </c>
      <c r="AF19" s="265">
        <v>1500</v>
      </c>
      <c r="AG19" s="422">
        <v>3000</v>
      </c>
      <c r="AH19" s="265">
        <v>3600</v>
      </c>
      <c r="AI19" s="424">
        <v>6200</v>
      </c>
      <c r="AJ19" s="266"/>
      <c r="AK19" s="422"/>
      <c r="AL19" s="265"/>
      <c r="AM19" s="424"/>
      <c r="AN19" s="265"/>
      <c r="AO19" s="226">
        <v>2500</v>
      </c>
      <c r="AP19" s="451">
        <v>5000</v>
      </c>
      <c r="AQ19" s="296">
        <v>1500</v>
      </c>
      <c r="AR19" s="265"/>
      <c r="AS19" s="265"/>
      <c r="AT19" s="296"/>
      <c r="AU19" s="178">
        <v>8384</v>
      </c>
      <c r="AV19" s="423">
        <v>6800</v>
      </c>
      <c r="AW19" s="178">
        <v>3000</v>
      </c>
      <c r="AX19" s="264">
        <f t="shared" si="4"/>
        <v>59800</v>
      </c>
      <c r="AY19" s="264">
        <f t="shared" si="5"/>
        <v>19288</v>
      </c>
    </row>
    <row r="20" spans="1:51" ht="13.2" x14ac:dyDescent="0.25">
      <c r="A20" s="528">
        <v>16</v>
      </c>
      <c r="B20" s="505" t="s">
        <v>204</v>
      </c>
      <c r="C20" s="178">
        <v>18383</v>
      </c>
      <c r="D20" s="178">
        <v>6454</v>
      </c>
      <c r="E20" s="178">
        <v>11544</v>
      </c>
      <c r="F20" s="178">
        <v>18383</v>
      </c>
      <c r="G20" s="264">
        <v>28000</v>
      </c>
      <c r="H20" s="226">
        <v>17000</v>
      </c>
      <c r="I20" s="226">
        <v>18383</v>
      </c>
      <c r="J20" s="451">
        <v>13600</v>
      </c>
      <c r="K20" s="226">
        <v>8150</v>
      </c>
      <c r="L20" s="266">
        <v>700</v>
      </c>
      <c r="M20" s="226">
        <v>800</v>
      </c>
      <c r="N20" s="226">
        <v>100</v>
      </c>
      <c r="O20" s="266">
        <v>2200</v>
      </c>
      <c r="P20" s="226">
        <v>300</v>
      </c>
      <c r="Q20" s="226"/>
      <c r="R20" s="264">
        <f t="shared" si="2"/>
        <v>13900</v>
      </c>
      <c r="S20" s="264">
        <f t="shared" si="3"/>
        <v>8150</v>
      </c>
      <c r="T20" s="178">
        <v>18383</v>
      </c>
      <c r="U20" s="452">
        <v>26500</v>
      </c>
      <c r="V20" s="213">
        <v>16170</v>
      </c>
      <c r="W20" s="226">
        <v>18383</v>
      </c>
      <c r="X20" s="452">
        <v>22100</v>
      </c>
      <c r="Y20" s="213">
        <v>13200</v>
      </c>
      <c r="Z20" s="178">
        <v>13000</v>
      </c>
      <c r="AA20" s="453">
        <v>26000</v>
      </c>
      <c r="AB20" s="225">
        <v>14500</v>
      </c>
      <c r="AC20" s="213">
        <v>16950</v>
      </c>
      <c r="AD20" s="452">
        <v>20350</v>
      </c>
      <c r="AE20" s="225">
        <v>12698</v>
      </c>
      <c r="AF20" s="178"/>
      <c r="AG20" s="451"/>
      <c r="AH20" s="178">
        <v>500</v>
      </c>
      <c r="AI20" s="264">
        <v>1000</v>
      </c>
      <c r="AJ20" s="226">
        <v>300</v>
      </c>
      <c r="AK20" s="451">
        <v>650</v>
      </c>
      <c r="AL20" s="178"/>
      <c r="AM20" s="264"/>
      <c r="AN20" s="178"/>
      <c r="AO20" s="226">
        <v>3000</v>
      </c>
      <c r="AP20" s="451">
        <v>6000</v>
      </c>
      <c r="AQ20" s="225">
        <v>2800</v>
      </c>
      <c r="AR20" s="265">
        <v>3400</v>
      </c>
      <c r="AS20" s="265">
        <v>6800</v>
      </c>
      <c r="AT20" s="296"/>
      <c r="AU20" s="178">
        <v>18383</v>
      </c>
      <c r="AV20" s="452">
        <v>18000</v>
      </c>
      <c r="AW20" s="178">
        <v>11000</v>
      </c>
      <c r="AX20" s="264">
        <f t="shared" si="4"/>
        <v>127400</v>
      </c>
      <c r="AY20" s="264">
        <f t="shared" si="5"/>
        <v>70368</v>
      </c>
    </row>
    <row r="21" spans="1:51" ht="13.2" x14ac:dyDescent="0.25">
      <c r="A21" s="528">
        <v>17</v>
      </c>
      <c r="B21" s="505" t="s">
        <v>205</v>
      </c>
      <c r="C21" s="178">
        <v>17942</v>
      </c>
      <c r="D21" s="178">
        <v>6944</v>
      </c>
      <c r="E21" s="178">
        <v>8607</v>
      </c>
      <c r="F21" s="178">
        <v>17942</v>
      </c>
      <c r="G21" s="264">
        <v>26900</v>
      </c>
      <c r="H21" s="226">
        <v>12700</v>
      </c>
      <c r="I21" s="226">
        <v>17942</v>
      </c>
      <c r="J21" s="451">
        <v>13100</v>
      </c>
      <c r="K21" s="226">
        <v>6450</v>
      </c>
      <c r="L21" s="266">
        <v>700</v>
      </c>
      <c r="M21" s="226">
        <v>500</v>
      </c>
      <c r="N21" s="226">
        <v>100</v>
      </c>
      <c r="O21" s="266">
        <v>2100</v>
      </c>
      <c r="P21" s="226">
        <v>500</v>
      </c>
      <c r="Q21" s="226"/>
      <c r="R21" s="264">
        <f t="shared" si="2"/>
        <v>13600</v>
      </c>
      <c r="S21" s="264">
        <f t="shared" si="3"/>
        <v>6450</v>
      </c>
      <c r="T21" s="178">
        <v>17942</v>
      </c>
      <c r="U21" s="452">
        <v>25500</v>
      </c>
      <c r="V21" s="213">
        <v>12050</v>
      </c>
      <c r="W21" s="226">
        <v>17942</v>
      </c>
      <c r="X21" s="452">
        <v>21550</v>
      </c>
      <c r="Y21" s="226">
        <v>9000</v>
      </c>
      <c r="Z21" s="178">
        <v>11500</v>
      </c>
      <c r="AA21" s="453">
        <v>23000</v>
      </c>
      <c r="AB21" s="225">
        <v>9900</v>
      </c>
      <c r="AC21" s="213">
        <v>14600</v>
      </c>
      <c r="AD21" s="452">
        <v>17520</v>
      </c>
      <c r="AE21" s="225">
        <v>8607</v>
      </c>
      <c r="AF21" s="178"/>
      <c r="AG21" s="451"/>
      <c r="AH21" s="178">
        <v>2000</v>
      </c>
      <c r="AI21" s="264">
        <v>4000</v>
      </c>
      <c r="AJ21" s="226">
        <v>2500</v>
      </c>
      <c r="AK21" s="451">
        <v>5000</v>
      </c>
      <c r="AL21" s="178">
        <v>2500</v>
      </c>
      <c r="AM21" s="264">
        <v>5000</v>
      </c>
      <c r="AN21" s="178"/>
      <c r="AO21" s="226">
        <v>5000</v>
      </c>
      <c r="AP21" s="451">
        <v>10000</v>
      </c>
      <c r="AQ21" s="225">
        <v>5000</v>
      </c>
      <c r="AR21" s="265">
        <v>4000</v>
      </c>
      <c r="AS21" s="265">
        <v>8000</v>
      </c>
      <c r="AT21" s="296"/>
      <c r="AU21" s="178">
        <v>17942</v>
      </c>
      <c r="AV21" s="452">
        <v>16200</v>
      </c>
      <c r="AW21" s="178">
        <v>8100</v>
      </c>
      <c r="AX21" s="264">
        <f t="shared" si="4"/>
        <v>135770</v>
      </c>
      <c r="AY21" s="264">
        <f t="shared" si="5"/>
        <v>52657</v>
      </c>
    </row>
    <row r="22" spans="1:51" ht="13.2" x14ac:dyDescent="0.25">
      <c r="A22" s="528">
        <v>18</v>
      </c>
      <c r="B22" s="505" t="s">
        <v>206</v>
      </c>
      <c r="C22" s="178">
        <v>15090</v>
      </c>
      <c r="D22" s="178">
        <v>5746</v>
      </c>
      <c r="E22" s="178">
        <v>13925</v>
      </c>
      <c r="F22" s="178">
        <v>15090</v>
      </c>
      <c r="G22" s="264">
        <v>22600</v>
      </c>
      <c r="H22" s="226">
        <v>20400</v>
      </c>
      <c r="I22" s="226">
        <v>15090</v>
      </c>
      <c r="J22" s="451">
        <v>11300</v>
      </c>
      <c r="K22" s="226">
        <v>10500</v>
      </c>
      <c r="L22" s="266">
        <v>570</v>
      </c>
      <c r="M22" s="226">
        <v>300</v>
      </c>
      <c r="N22" s="226">
        <v>100</v>
      </c>
      <c r="O22" s="266">
        <v>1820</v>
      </c>
      <c r="P22" s="226">
        <v>10</v>
      </c>
      <c r="Q22" s="226">
        <v>5</v>
      </c>
      <c r="R22" s="264">
        <f t="shared" si="2"/>
        <v>11310</v>
      </c>
      <c r="S22" s="264">
        <f t="shared" si="3"/>
        <v>10505</v>
      </c>
      <c r="T22" s="178">
        <v>15090</v>
      </c>
      <c r="U22" s="452">
        <v>21300</v>
      </c>
      <c r="V22" s="213">
        <v>19500</v>
      </c>
      <c r="W22" s="226">
        <v>15090</v>
      </c>
      <c r="X22" s="452">
        <v>18200</v>
      </c>
      <c r="Y22" s="213">
        <v>15800</v>
      </c>
      <c r="Z22" s="178">
        <v>11400</v>
      </c>
      <c r="AA22" s="453">
        <v>22800</v>
      </c>
      <c r="AB22" s="225">
        <v>17600</v>
      </c>
      <c r="AC22" s="213">
        <v>11760</v>
      </c>
      <c r="AD22" s="452">
        <v>14120</v>
      </c>
      <c r="AE22" s="225">
        <v>13079</v>
      </c>
      <c r="AF22" s="178"/>
      <c r="AG22" s="451"/>
      <c r="AH22" s="178"/>
      <c r="AI22" s="264"/>
      <c r="AJ22" s="226"/>
      <c r="AK22" s="451"/>
      <c r="AL22" s="178">
        <v>1300</v>
      </c>
      <c r="AM22" s="264">
        <v>2600</v>
      </c>
      <c r="AN22" s="178">
        <v>1800</v>
      </c>
      <c r="AO22" s="226">
        <v>1750</v>
      </c>
      <c r="AP22" s="451">
        <v>3500</v>
      </c>
      <c r="AQ22" s="225">
        <v>2300</v>
      </c>
      <c r="AR22" s="265"/>
      <c r="AS22" s="265">
        <v>0</v>
      </c>
      <c r="AT22" s="296"/>
      <c r="AU22" s="178">
        <v>15090</v>
      </c>
      <c r="AV22" s="452">
        <v>15090</v>
      </c>
      <c r="AW22" s="178">
        <v>13600</v>
      </c>
      <c r="AX22" s="264">
        <f t="shared" si="4"/>
        <v>97610</v>
      </c>
      <c r="AY22" s="264">
        <f t="shared" si="5"/>
        <v>83679</v>
      </c>
    </row>
    <row r="23" spans="1:51" ht="13.2" x14ac:dyDescent="0.25">
      <c r="A23" s="528">
        <v>19</v>
      </c>
      <c r="B23" s="540" t="s">
        <v>207</v>
      </c>
      <c r="C23" s="178">
        <v>15843</v>
      </c>
      <c r="D23" s="178">
        <v>7121</v>
      </c>
      <c r="E23" s="178">
        <v>11822</v>
      </c>
      <c r="F23" s="178">
        <v>15843</v>
      </c>
      <c r="G23" s="264">
        <v>25600</v>
      </c>
      <c r="H23" s="226">
        <v>17400</v>
      </c>
      <c r="I23" s="226">
        <v>15843</v>
      </c>
      <c r="J23" s="451">
        <v>12000</v>
      </c>
      <c r="K23" s="226">
        <v>8850</v>
      </c>
      <c r="L23" s="266">
        <v>600</v>
      </c>
      <c r="M23" s="226">
        <v>300</v>
      </c>
      <c r="N23" s="226">
        <v>200</v>
      </c>
      <c r="O23" s="266">
        <v>1920</v>
      </c>
      <c r="P23" s="226"/>
      <c r="Q23" s="226"/>
      <c r="R23" s="264">
        <f t="shared" si="2"/>
        <v>12000</v>
      </c>
      <c r="S23" s="264">
        <f t="shared" si="3"/>
        <v>8850</v>
      </c>
      <c r="T23" s="178">
        <v>15843</v>
      </c>
      <c r="U23" s="452">
        <v>23000</v>
      </c>
      <c r="V23" s="213">
        <v>16550</v>
      </c>
      <c r="W23" s="226">
        <v>15843</v>
      </c>
      <c r="X23" s="452">
        <v>19100</v>
      </c>
      <c r="Y23" s="213">
        <v>14300</v>
      </c>
      <c r="Z23" s="178">
        <v>12000</v>
      </c>
      <c r="AA23" s="453">
        <v>24000</v>
      </c>
      <c r="AB23" s="225">
        <v>16800</v>
      </c>
      <c r="AC23" s="213">
        <v>15850</v>
      </c>
      <c r="AD23" s="452">
        <v>19020</v>
      </c>
      <c r="AE23" s="225">
        <v>15200</v>
      </c>
      <c r="AF23" s="178"/>
      <c r="AG23" s="451"/>
      <c r="AH23" s="178"/>
      <c r="AI23" s="264"/>
      <c r="AJ23" s="226"/>
      <c r="AK23" s="451"/>
      <c r="AL23" s="178">
        <v>800</v>
      </c>
      <c r="AM23" s="264">
        <v>1600</v>
      </c>
      <c r="AN23" s="178">
        <v>1200</v>
      </c>
      <c r="AO23" s="226">
        <v>5000</v>
      </c>
      <c r="AP23" s="451">
        <v>10000</v>
      </c>
      <c r="AQ23" s="225">
        <v>4000</v>
      </c>
      <c r="AR23" s="265">
        <v>4500</v>
      </c>
      <c r="AS23" s="265">
        <v>9000</v>
      </c>
      <c r="AT23" s="296"/>
      <c r="AU23" s="178">
        <v>15843</v>
      </c>
      <c r="AV23" s="452">
        <v>15850</v>
      </c>
      <c r="AW23" s="178">
        <v>11800</v>
      </c>
      <c r="AX23" s="264">
        <f t="shared" si="4"/>
        <v>121570</v>
      </c>
      <c r="AY23" s="264">
        <f t="shared" si="5"/>
        <v>79850</v>
      </c>
    </row>
    <row r="24" spans="1:51" ht="13.2" x14ac:dyDescent="0.25">
      <c r="A24" s="528">
        <v>20</v>
      </c>
      <c r="B24" s="505" t="s">
        <v>208</v>
      </c>
      <c r="C24" s="265">
        <v>17355</v>
      </c>
      <c r="D24" s="265">
        <v>7363</v>
      </c>
      <c r="E24" s="265">
        <v>8922</v>
      </c>
      <c r="F24" s="178">
        <v>17355</v>
      </c>
      <c r="G24" s="424">
        <v>26400</v>
      </c>
      <c r="H24" s="226">
        <v>13200</v>
      </c>
      <c r="I24" s="226">
        <v>17355</v>
      </c>
      <c r="J24" s="451">
        <v>13000</v>
      </c>
      <c r="K24" s="226">
        <v>6700</v>
      </c>
      <c r="L24" s="266">
        <v>650</v>
      </c>
      <c r="M24" s="266">
        <v>300</v>
      </c>
      <c r="N24" s="266">
        <v>100</v>
      </c>
      <c r="O24" s="266">
        <v>2100</v>
      </c>
      <c r="P24" s="266">
        <v>200</v>
      </c>
      <c r="Q24" s="266"/>
      <c r="R24" s="264">
        <f t="shared" si="2"/>
        <v>13200</v>
      </c>
      <c r="S24" s="264">
        <f t="shared" si="3"/>
        <v>6700</v>
      </c>
      <c r="T24" s="178">
        <v>17355</v>
      </c>
      <c r="U24" s="452">
        <v>25500</v>
      </c>
      <c r="V24" s="213">
        <v>12500</v>
      </c>
      <c r="W24" s="226">
        <v>17355</v>
      </c>
      <c r="X24" s="452">
        <v>21000</v>
      </c>
      <c r="Y24" s="295">
        <v>11598</v>
      </c>
      <c r="Z24" s="178">
        <v>10400</v>
      </c>
      <c r="AA24" s="453">
        <v>20800</v>
      </c>
      <c r="AB24" s="225">
        <v>10800</v>
      </c>
      <c r="AC24" s="213">
        <v>14210</v>
      </c>
      <c r="AD24" s="452">
        <v>17060</v>
      </c>
      <c r="AE24" s="296">
        <v>7700</v>
      </c>
      <c r="AF24" s="265">
        <v>250</v>
      </c>
      <c r="AG24" s="422">
        <v>500</v>
      </c>
      <c r="AH24" s="265">
        <v>250</v>
      </c>
      <c r="AI24" s="424">
        <v>500</v>
      </c>
      <c r="AJ24" s="266"/>
      <c r="AK24" s="422"/>
      <c r="AL24" s="265"/>
      <c r="AM24" s="424"/>
      <c r="AN24" s="265"/>
      <c r="AO24" s="226">
        <v>2600</v>
      </c>
      <c r="AP24" s="451">
        <v>5200</v>
      </c>
      <c r="AQ24" s="296">
        <v>1500</v>
      </c>
      <c r="AR24" s="265">
        <v>1500</v>
      </c>
      <c r="AS24" s="265">
        <v>3000</v>
      </c>
      <c r="AT24" s="296"/>
      <c r="AU24" s="178">
        <v>17355</v>
      </c>
      <c r="AV24" s="423">
        <v>17360</v>
      </c>
      <c r="AW24" s="178">
        <v>8922</v>
      </c>
      <c r="AX24" s="264">
        <f t="shared" si="4"/>
        <v>110920</v>
      </c>
      <c r="AY24" s="264">
        <f t="shared" si="5"/>
        <v>53020</v>
      </c>
    </row>
    <row r="25" spans="1:51" ht="13.2" x14ac:dyDescent="0.25">
      <c r="A25" s="528">
        <v>21</v>
      </c>
      <c r="B25" s="505" t="s">
        <v>209</v>
      </c>
      <c r="C25" s="178">
        <v>18036</v>
      </c>
      <c r="D25" s="178">
        <v>7690</v>
      </c>
      <c r="E25" s="178">
        <v>7120</v>
      </c>
      <c r="F25" s="178">
        <v>18036</v>
      </c>
      <c r="G25" s="264">
        <v>27400</v>
      </c>
      <c r="H25" s="226">
        <v>10600</v>
      </c>
      <c r="I25" s="226">
        <v>18036</v>
      </c>
      <c r="J25" s="451">
        <v>13600</v>
      </c>
      <c r="K25" s="226">
        <v>5070</v>
      </c>
      <c r="L25" s="266">
        <v>680</v>
      </c>
      <c r="M25" s="226">
        <v>500</v>
      </c>
      <c r="N25" s="226">
        <v>200</v>
      </c>
      <c r="O25" s="266">
        <v>2200</v>
      </c>
      <c r="P25" s="226"/>
      <c r="Q25" s="226"/>
      <c r="R25" s="264">
        <f t="shared" si="2"/>
        <v>13600</v>
      </c>
      <c r="S25" s="264">
        <f t="shared" si="3"/>
        <v>5070</v>
      </c>
      <c r="T25" s="178">
        <v>18036</v>
      </c>
      <c r="U25" s="452">
        <v>25800</v>
      </c>
      <c r="V25" s="213">
        <v>9970</v>
      </c>
      <c r="W25" s="226">
        <v>18036</v>
      </c>
      <c r="X25" s="452">
        <v>22000</v>
      </c>
      <c r="Y25" s="213">
        <v>8100</v>
      </c>
      <c r="Z25" s="178">
        <v>11750</v>
      </c>
      <c r="AA25" s="453">
        <v>23500</v>
      </c>
      <c r="AB25" s="225">
        <v>9300</v>
      </c>
      <c r="AC25" s="213">
        <v>14200</v>
      </c>
      <c r="AD25" s="452">
        <v>17040</v>
      </c>
      <c r="AE25" s="225">
        <v>6800</v>
      </c>
      <c r="AF25" s="178">
        <v>2000</v>
      </c>
      <c r="AG25" s="451">
        <v>4000</v>
      </c>
      <c r="AH25" s="178">
        <v>5500</v>
      </c>
      <c r="AI25" s="264">
        <v>11000</v>
      </c>
      <c r="AJ25" s="226">
        <v>4000</v>
      </c>
      <c r="AK25" s="451">
        <v>8000</v>
      </c>
      <c r="AL25" s="178">
        <v>4000</v>
      </c>
      <c r="AM25" s="264">
        <v>8000</v>
      </c>
      <c r="AN25" s="178"/>
      <c r="AO25" s="226">
        <v>3000</v>
      </c>
      <c r="AP25" s="451">
        <v>6000</v>
      </c>
      <c r="AQ25" s="225">
        <v>500</v>
      </c>
      <c r="AR25" s="265">
        <v>2900</v>
      </c>
      <c r="AS25" s="265">
        <v>5800</v>
      </c>
      <c r="AT25" s="296"/>
      <c r="AU25" s="178">
        <v>18036</v>
      </c>
      <c r="AV25" s="452">
        <v>16000</v>
      </c>
      <c r="AW25" s="178">
        <v>7100</v>
      </c>
      <c r="AX25" s="264">
        <f t="shared" si="4"/>
        <v>147140</v>
      </c>
      <c r="AY25" s="264">
        <f t="shared" si="5"/>
        <v>41770</v>
      </c>
    </row>
    <row r="26" spans="1:51" ht="13.2" x14ac:dyDescent="0.25">
      <c r="A26" s="528">
        <v>22</v>
      </c>
      <c r="B26" s="505" t="s">
        <v>210</v>
      </c>
      <c r="C26" s="178">
        <v>27854</v>
      </c>
      <c r="D26" s="178">
        <v>9047</v>
      </c>
      <c r="E26" s="178">
        <v>5818</v>
      </c>
      <c r="F26" s="178">
        <v>27854</v>
      </c>
      <c r="G26" s="264">
        <v>42500</v>
      </c>
      <c r="H26" s="226">
        <v>9100</v>
      </c>
      <c r="I26" s="226">
        <v>27854</v>
      </c>
      <c r="J26" s="451">
        <v>25000</v>
      </c>
      <c r="K26" s="226">
        <v>4470</v>
      </c>
      <c r="L26" s="266">
        <v>1250</v>
      </c>
      <c r="M26" s="226">
        <v>800</v>
      </c>
      <c r="N26" s="226">
        <v>400</v>
      </c>
      <c r="O26" s="266">
        <v>4000</v>
      </c>
      <c r="P26" s="226"/>
      <c r="Q26" s="226"/>
      <c r="R26" s="264">
        <f t="shared" si="2"/>
        <v>25000</v>
      </c>
      <c r="S26" s="264">
        <f t="shared" si="3"/>
        <v>4470</v>
      </c>
      <c r="T26" s="178">
        <v>27854</v>
      </c>
      <c r="U26" s="452">
        <v>40600</v>
      </c>
      <c r="V26" s="213">
        <v>8150</v>
      </c>
      <c r="W26" s="226">
        <v>27854</v>
      </c>
      <c r="X26" s="452">
        <v>33500</v>
      </c>
      <c r="Y26" s="213">
        <v>8000</v>
      </c>
      <c r="Z26" s="178">
        <v>18000</v>
      </c>
      <c r="AA26" s="453">
        <v>36000</v>
      </c>
      <c r="AB26" s="225">
        <v>9000</v>
      </c>
      <c r="AC26" s="213">
        <v>24000</v>
      </c>
      <c r="AD26" s="452">
        <v>28800</v>
      </c>
      <c r="AE26" s="225">
        <v>5000</v>
      </c>
      <c r="AF26" s="178">
        <v>1000</v>
      </c>
      <c r="AG26" s="451">
        <v>2000</v>
      </c>
      <c r="AH26" s="178">
        <v>2500</v>
      </c>
      <c r="AI26" s="264">
        <v>4000</v>
      </c>
      <c r="AJ26" s="226">
        <v>13000</v>
      </c>
      <c r="AK26" s="451">
        <v>26000</v>
      </c>
      <c r="AL26" s="178"/>
      <c r="AM26" s="264"/>
      <c r="AN26" s="178"/>
      <c r="AO26" s="226">
        <v>6500</v>
      </c>
      <c r="AP26" s="451">
        <v>13000</v>
      </c>
      <c r="AQ26" s="225">
        <v>6000</v>
      </c>
      <c r="AR26" s="265"/>
      <c r="AS26" s="265"/>
      <c r="AT26" s="296"/>
      <c r="AU26" s="178">
        <v>27854</v>
      </c>
      <c r="AV26" s="452">
        <v>24000</v>
      </c>
      <c r="AW26" s="178">
        <v>5800</v>
      </c>
      <c r="AX26" s="264">
        <f t="shared" si="4"/>
        <v>207900</v>
      </c>
      <c r="AY26" s="264">
        <f t="shared" si="5"/>
        <v>41950</v>
      </c>
    </row>
    <row r="27" spans="1:51" ht="13.2" x14ac:dyDescent="0.25">
      <c r="A27" s="528">
        <v>23</v>
      </c>
      <c r="B27" s="505" t="s">
        <v>211</v>
      </c>
      <c r="C27" s="178">
        <v>9543</v>
      </c>
      <c r="D27" s="178">
        <v>3861</v>
      </c>
      <c r="E27" s="178">
        <v>6300</v>
      </c>
      <c r="F27" s="178">
        <v>9543</v>
      </c>
      <c r="G27" s="264">
        <v>16400</v>
      </c>
      <c r="H27" s="226">
        <v>9400</v>
      </c>
      <c r="I27" s="226">
        <v>9543</v>
      </c>
      <c r="J27" s="451">
        <v>9200</v>
      </c>
      <c r="K27" s="226">
        <v>4730</v>
      </c>
      <c r="L27" s="266">
        <v>460</v>
      </c>
      <c r="M27" s="226">
        <v>400</v>
      </c>
      <c r="N27" s="226">
        <v>200</v>
      </c>
      <c r="O27" s="266">
        <v>1500</v>
      </c>
      <c r="P27" s="226"/>
      <c r="Q27" s="226"/>
      <c r="R27" s="264">
        <f t="shared" si="2"/>
        <v>9200</v>
      </c>
      <c r="S27" s="264">
        <f t="shared" si="3"/>
        <v>4730</v>
      </c>
      <c r="T27" s="178">
        <v>9543</v>
      </c>
      <c r="U27" s="452">
        <v>15800</v>
      </c>
      <c r="V27" s="213">
        <v>8820</v>
      </c>
      <c r="W27" s="226">
        <v>9543</v>
      </c>
      <c r="X27" s="452">
        <v>13500</v>
      </c>
      <c r="Y27" s="213">
        <v>4300</v>
      </c>
      <c r="Z27" s="178">
        <v>8300</v>
      </c>
      <c r="AA27" s="453">
        <v>16600</v>
      </c>
      <c r="AB27" s="225">
        <v>7400</v>
      </c>
      <c r="AC27" s="213">
        <v>9550</v>
      </c>
      <c r="AD27" s="452">
        <v>11460</v>
      </c>
      <c r="AE27" s="225">
        <v>5400</v>
      </c>
      <c r="AF27" s="178"/>
      <c r="AG27" s="451"/>
      <c r="AH27" s="178"/>
      <c r="AI27" s="264"/>
      <c r="AJ27" s="226">
        <v>1000</v>
      </c>
      <c r="AK27" s="451">
        <v>2000</v>
      </c>
      <c r="AL27" s="178">
        <v>500</v>
      </c>
      <c r="AM27" s="264">
        <v>1000</v>
      </c>
      <c r="AN27" s="178"/>
      <c r="AO27" s="226">
        <v>3000</v>
      </c>
      <c r="AP27" s="451">
        <v>6000</v>
      </c>
      <c r="AQ27" s="225">
        <v>2500</v>
      </c>
      <c r="AR27" s="265">
        <v>2000</v>
      </c>
      <c r="AS27" s="265">
        <v>4000</v>
      </c>
      <c r="AT27" s="296"/>
      <c r="AU27" s="178">
        <v>9543</v>
      </c>
      <c r="AV27" s="452">
        <v>9600</v>
      </c>
      <c r="AW27" s="178">
        <v>6200</v>
      </c>
      <c r="AX27" s="264">
        <f t="shared" si="4"/>
        <v>79960</v>
      </c>
      <c r="AY27" s="264">
        <f t="shared" si="5"/>
        <v>34620</v>
      </c>
    </row>
    <row r="28" spans="1:51" ht="13.2" x14ac:dyDescent="0.25">
      <c r="A28" s="528">
        <v>24</v>
      </c>
      <c r="B28" s="505" t="s">
        <v>212</v>
      </c>
      <c r="C28" s="178">
        <v>29528</v>
      </c>
      <c r="D28" s="178">
        <v>12602</v>
      </c>
      <c r="E28" s="178">
        <v>23079</v>
      </c>
      <c r="F28" s="178">
        <v>29528</v>
      </c>
      <c r="G28" s="264">
        <v>44200</v>
      </c>
      <c r="H28" s="226">
        <v>33700</v>
      </c>
      <c r="I28" s="226">
        <v>29528</v>
      </c>
      <c r="J28" s="451">
        <v>22100</v>
      </c>
      <c r="K28" s="226">
        <v>16310</v>
      </c>
      <c r="L28" s="266">
        <v>1100</v>
      </c>
      <c r="M28" s="226">
        <v>500</v>
      </c>
      <c r="N28" s="226">
        <v>100</v>
      </c>
      <c r="O28" s="266">
        <v>3550</v>
      </c>
      <c r="P28" s="226"/>
      <c r="Q28" s="226"/>
      <c r="R28" s="264">
        <f t="shared" si="2"/>
        <v>22100</v>
      </c>
      <c r="S28" s="264">
        <f t="shared" si="3"/>
        <v>16310</v>
      </c>
      <c r="T28" s="178">
        <v>29528</v>
      </c>
      <c r="U28" s="452">
        <v>41600</v>
      </c>
      <c r="V28" s="213">
        <v>32310</v>
      </c>
      <c r="W28" s="226">
        <v>29528</v>
      </c>
      <c r="X28" s="452">
        <v>35500</v>
      </c>
      <c r="Y28" s="213">
        <v>25500</v>
      </c>
      <c r="Z28" s="178">
        <v>18900</v>
      </c>
      <c r="AA28" s="453">
        <v>37800</v>
      </c>
      <c r="AB28" s="225">
        <v>27000</v>
      </c>
      <c r="AC28" s="213">
        <v>22500</v>
      </c>
      <c r="AD28" s="452">
        <v>27000</v>
      </c>
      <c r="AE28" s="225">
        <v>20150</v>
      </c>
      <c r="AF28" s="178"/>
      <c r="AG28" s="451"/>
      <c r="AH28" s="178">
        <v>3300</v>
      </c>
      <c r="AI28" s="264">
        <v>5600</v>
      </c>
      <c r="AJ28" s="226"/>
      <c r="AK28" s="451"/>
      <c r="AL28" s="178">
        <v>4100</v>
      </c>
      <c r="AM28" s="264">
        <v>8200</v>
      </c>
      <c r="AN28" s="178">
        <v>4000</v>
      </c>
      <c r="AO28" s="226">
        <v>2500</v>
      </c>
      <c r="AP28" s="451">
        <v>5000</v>
      </c>
      <c r="AQ28" s="225">
        <v>3000</v>
      </c>
      <c r="AR28" s="265"/>
      <c r="AS28" s="265"/>
      <c r="AT28" s="296"/>
      <c r="AU28" s="178">
        <v>29528</v>
      </c>
      <c r="AV28" s="452">
        <v>25100</v>
      </c>
      <c r="AW28" s="178">
        <v>21500</v>
      </c>
      <c r="AX28" s="264">
        <f t="shared" si="4"/>
        <v>185800</v>
      </c>
      <c r="AY28" s="264">
        <f t="shared" si="5"/>
        <v>133460</v>
      </c>
    </row>
    <row r="29" spans="1:51" ht="13.2" x14ac:dyDescent="0.25">
      <c r="A29" s="528">
        <v>25</v>
      </c>
      <c r="B29" s="505" t="s">
        <v>213</v>
      </c>
      <c r="C29" s="178">
        <v>11060</v>
      </c>
      <c r="D29" s="178">
        <v>4805</v>
      </c>
      <c r="E29" s="178">
        <v>9535</v>
      </c>
      <c r="F29" s="178">
        <v>11060</v>
      </c>
      <c r="G29" s="264">
        <v>17000</v>
      </c>
      <c r="H29" s="226">
        <v>14100</v>
      </c>
      <c r="I29" s="226">
        <v>11060</v>
      </c>
      <c r="J29" s="451">
        <v>8200</v>
      </c>
      <c r="K29" s="226">
        <v>7160</v>
      </c>
      <c r="L29" s="266">
        <v>410</v>
      </c>
      <c r="M29" s="226">
        <v>200</v>
      </c>
      <c r="N29" s="226">
        <v>100</v>
      </c>
      <c r="O29" s="266">
        <v>1300</v>
      </c>
      <c r="P29" s="226"/>
      <c r="Q29" s="226"/>
      <c r="R29" s="264">
        <f t="shared" si="2"/>
        <v>8200</v>
      </c>
      <c r="S29" s="264">
        <f t="shared" si="3"/>
        <v>7160</v>
      </c>
      <c r="T29" s="178">
        <v>11060</v>
      </c>
      <c r="U29" s="452">
        <v>16000</v>
      </c>
      <c r="V29" s="213">
        <v>13350</v>
      </c>
      <c r="W29" s="226">
        <v>11060</v>
      </c>
      <c r="X29" s="452">
        <v>13300</v>
      </c>
      <c r="Y29" s="213">
        <v>12000</v>
      </c>
      <c r="Z29" s="178">
        <v>8300</v>
      </c>
      <c r="AA29" s="453">
        <v>16600</v>
      </c>
      <c r="AB29" s="225">
        <v>12000</v>
      </c>
      <c r="AC29" s="213">
        <v>9170</v>
      </c>
      <c r="AD29" s="452">
        <v>11000</v>
      </c>
      <c r="AE29" s="225">
        <v>9500</v>
      </c>
      <c r="AF29" s="178"/>
      <c r="AG29" s="451"/>
      <c r="AH29" s="178"/>
      <c r="AI29" s="264"/>
      <c r="AJ29" s="226"/>
      <c r="AK29" s="451"/>
      <c r="AL29" s="178">
        <v>1000</v>
      </c>
      <c r="AM29" s="264">
        <v>2000</v>
      </c>
      <c r="AN29" s="178">
        <v>2000</v>
      </c>
      <c r="AO29" s="226">
        <v>3500</v>
      </c>
      <c r="AP29" s="451">
        <v>7000</v>
      </c>
      <c r="AQ29" s="225">
        <v>3600</v>
      </c>
      <c r="AR29" s="265">
        <v>600</v>
      </c>
      <c r="AS29" s="265">
        <v>1200</v>
      </c>
      <c r="AT29" s="296"/>
      <c r="AU29" s="178">
        <v>11060</v>
      </c>
      <c r="AV29" s="452">
        <v>11000</v>
      </c>
      <c r="AW29" s="178">
        <v>9500</v>
      </c>
      <c r="AX29" s="264">
        <f t="shared" si="4"/>
        <v>78100</v>
      </c>
      <c r="AY29" s="264">
        <f t="shared" si="5"/>
        <v>61950</v>
      </c>
    </row>
    <row r="30" spans="1:51" ht="13.2" x14ac:dyDescent="0.25">
      <c r="A30" s="528">
        <v>26</v>
      </c>
      <c r="B30" s="540" t="s">
        <v>214</v>
      </c>
      <c r="C30" s="265">
        <v>14172</v>
      </c>
      <c r="D30" s="265">
        <v>5790</v>
      </c>
      <c r="E30" s="265">
        <v>4003</v>
      </c>
      <c r="F30" s="178">
        <v>14172</v>
      </c>
      <c r="G30" s="467">
        <v>22700</v>
      </c>
      <c r="H30" s="226">
        <v>6100</v>
      </c>
      <c r="I30" s="226">
        <v>14172</v>
      </c>
      <c r="J30" s="451">
        <v>10600</v>
      </c>
      <c r="K30" s="226">
        <v>3000</v>
      </c>
      <c r="L30" s="266">
        <v>550</v>
      </c>
      <c r="M30" s="306">
        <v>300</v>
      </c>
      <c r="N30" s="306">
        <v>100</v>
      </c>
      <c r="O30" s="266">
        <v>1700</v>
      </c>
      <c r="P30" s="306">
        <v>500</v>
      </c>
      <c r="Q30" s="306">
        <v>50</v>
      </c>
      <c r="R30" s="264">
        <f t="shared" si="2"/>
        <v>11100</v>
      </c>
      <c r="S30" s="264">
        <f t="shared" si="3"/>
        <v>3050</v>
      </c>
      <c r="T30" s="178">
        <v>14172</v>
      </c>
      <c r="U30" s="452">
        <v>20200</v>
      </c>
      <c r="V30" s="213">
        <v>5610</v>
      </c>
      <c r="W30" s="226">
        <v>14172</v>
      </c>
      <c r="X30" s="452">
        <v>17000</v>
      </c>
      <c r="Y30" s="468">
        <v>4800</v>
      </c>
      <c r="Z30" s="178">
        <v>9200</v>
      </c>
      <c r="AA30" s="453">
        <v>18400</v>
      </c>
      <c r="AB30" s="225">
        <v>4800</v>
      </c>
      <c r="AC30" s="213">
        <v>12060</v>
      </c>
      <c r="AD30" s="452">
        <v>14480</v>
      </c>
      <c r="AE30" s="296">
        <v>3400</v>
      </c>
      <c r="AF30" s="265"/>
      <c r="AG30" s="422"/>
      <c r="AH30" s="265"/>
      <c r="AI30" s="467"/>
      <c r="AJ30" s="306">
        <v>2000</v>
      </c>
      <c r="AK30" s="422">
        <v>4000</v>
      </c>
      <c r="AL30" s="265">
        <v>1000</v>
      </c>
      <c r="AM30" s="467">
        <v>2000</v>
      </c>
      <c r="AN30" s="265"/>
      <c r="AO30" s="226">
        <v>4500</v>
      </c>
      <c r="AP30" s="451">
        <v>9000</v>
      </c>
      <c r="AQ30" s="296">
        <v>3000</v>
      </c>
      <c r="AR30" s="265">
        <v>3000</v>
      </c>
      <c r="AS30" s="265">
        <v>6000</v>
      </c>
      <c r="AT30" s="296"/>
      <c r="AU30" s="178">
        <v>14172</v>
      </c>
      <c r="AV30" s="469">
        <v>13020</v>
      </c>
      <c r="AW30" s="178">
        <v>3700</v>
      </c>
      <c r="AX30" s="264">
        <f t="shared" si="4"/>
        <v>104100</v>
      </c>
      <c r="AY30" s="264">
        <f t="shared" si="5"/>
        <v>25310</v>
      </c>
    </row>
    <row r="31" spans="1:51" ht="13.2" x14ac:dyDescent="0.25">
      <c r="A31" s="528">
        <v>27</v>
      </c>
      <c r="B31" s="505" t="s">
        <v>215</v>
      </c>
      <c r="C31" s="178">
        <v>31721</v>
      </c>
      <c r="D31" s="178">
        <v>11234</v>
      </c>
      <c r="E31" s="178">
        <v>14516</v>
      </c>
      <c r="F31" s="178">
        <v>31721</v>
      </c>
      <c r="G31" s="473">
        <v>47800</v>
      </c>
      <c r="H31" s="226">
        <v>21300</v>
      </c>
      <c r="I31" s="226">
        <v>31721</v>
      </c>
      <c r="J31" s="451">
        <v>27000</v>
      </c>
      <c r="K31" s="226">
        <v>8500</v>
      </c>
      <c r="L31" s="266">
        <v>1350</v>
      </c>
      <c r="M31" s="305">
        <v>3000</v>
      </c>
      <c r="N31" s="305">
        <v>400</v>
      </c>
      <c r="O31" s="266">
        <v>4330</v>
      </c>
      <c r="P31" s="305"/>
      <c r="Q31" s="305"/>
      <c r="R31" s="264">
        <f t="shared" si="2"/>
        <v>27000</v>
      </c>
      <c r="S31" s="264">
        <f t="shared" si="3"/>
        <v>8500</v>
      </c>
      <c r="T31" s="178">
        <v>31721</v>
      </c>
      <c r="U31" s="452">
        <v>45700</v>
      </c>
      <c r="V31" s="213">
        <v>19980</v>
      </c>
      <c r="W31" s="226">
        <v>31721</v>
      </c>
      <c r="X31" s="452">
        <v>34890</v>
      </c>
      <c r="Y31" s="474">
        <v>15000</v>
      </c>
      <c r="Z31" s="178">
        <v>23900</v>
      </c>
      <c r="AA31" s="453">
        <v>47800</v>
      </c>
      <c r="AB31" s="225">
        <v>17500</v>
      </c>
      <c r="AC31" s="213">
        <v>23350</v>
      </c>
      <c r="AD31" s="452">
        <v>28020</v>
      </c>
      <c r="AE31" s="225">
        <v>11050</v>
      </c>
      <c r="AF31" s="178">
        <v>300</v>
      </c>
      <c r="AG31" s="451">
        <v>600</v>
      </c>
      <c r="AH31" s="178">
        <v>5000</v>
      </c>
      <c r="AI31" s="473">
        <v>10000</v>
      </c>
      <c r="AJ31" s="305">
        <v>5000</v>
      </c>
      <c r="AK31" s="451">
        <v>10000</v>
      </c>
      <c r="AL31" s="178"/>
      <c r="AM31" s="473"/>
      <c r="AN31" s="178"/>
      <c r="AO31" s="226">
        <v>7000</v>
      </c>
      <c r="AP31" s="451">
        <v>14000</v>
      </c>
      <c r="AQ31" s="225">
        <v>3500</v>
      </c>
      <c r="AR31" s="265">
        <v>1000</v>
      </c>
      <c r="AS31" s="265">
        <v>2000</v>
      </c>
      <c r="AT31" s="296"/>
      <c r="AU31" s="178">
        <v>31721</v>
      </c>
      <c r="AV31" s="475">
        <v>24000</v>
      </c>
      <c r="AW31" s="178">
        <v>10000</v>
      </c>
      <c r="AX31" s="264">
        <f t="shared" si="4"/>
        <v>217010</v>
      </c>
      <c r="AY31" s="264">
        <f t="shared" si="5"/>
        <v>77030</v>
      </c>
    </row>
    <row r="32" spans="1:51" ht="26.4" x14ac:dyDescent="0.25">
      <c r="A32" s="528">
        <v>28</v>
      </c>
      <c r="B32" s="540" t="s">
        <v>216</v>
      </c>
      <c r="C32" s="178">
        <v>17193</v>
      </c>
      <c r="D32" s="178">
        <v>6966</v>
      </c>
      <c r="E32" s="178">
        <v>11992</v>
      </c>
      <c r="F32" s="178">
        <v>17193</v>
      </c>
      <c r="G32" s="473">
        <v>27700</v>
      </c>
      <c r="H32" s="226">
        <v>19200</v>
      </c>
      <c r="I32" s="226">
        <v>17193</v>
      </c>
      <c r="J32" s="451">
        <v>13600</v>
      </c>
      <c r="K32" s="226">
        <v>9200</v>
      </c>
      <c r="L32" s="266">
        <v>640</v>
      </c>
      <c r="M32" s="305">
        <v>400</v>
      </c>
      <c r="N32" s="305">
        <v>200</v>
      </c>
      <c r="O32" s="266">
        <v>2050</v>
      </c>
      <c r="P32" s="305">
        <v>20</v>
      </c>
      <c r="Q32" s="305">
        <v>5</v>
      </c>
      <c r="R32" s="264">
        <f t="shared" si="2"/>
        <v>13620</v>
      </c>
      <c r="S32" s="264">
        <f t="shared" si="3"/>
        <v>9205</v>
      </c>
      <c r="T32" s="178">
        <v>17193</v>
      </c>
      <c r="U32" s="452">
        <v>25500</v>
      </c>
      <c r="V32" s="213">
        <v>16800</v>
      </c>
      <c r="W32" s="226">
        <v>17193</v>
      </c>
      <c r="X32" s="452">
        <v>20600</v>
      </c>
      <c r="Y32" s="474">
        <v>13368</v>
      </c>
      <c r="Z32" s="178">
        <v>11300</v>
      </c>
      <c r="AA32" s="453">
        <v>22600</v>
      </c>
      <c r="AB32" s="225">
        <v>13500</v>
      </c>
      <c r="AC32" s="213">
        <v>12760</v>
      </c>
      <c r="AD32" s="452">
        <v>15320</v>
      </c>
      <c r="AE32" s="225">
        <v>9954</v>
      </c>
      <c r="AF32" s="178"/>
      <c r="AG32" s="451"/>
      <c r="AH32" s="178"/>
      <c r="AI32" s="473"/>
      <c r="AJ32" s="305"/>
      <c r="AK32" s="451"/>
      <c r="AL32" s="178">
        <v>1500</v>
      </c>
      <c r="AM32" s="473">
        <v>3000</v>
      </c>
      <c r="AN32" s="178"/>
      <c r="AO32" s="226">
        <v>5000</v>
      </c>
      <c r="AP32" s="451">
        <v>10000</v>
      </c>
      <c r="AQ32" s="225">
        <v>4000</v>
      </c>
      <c r="AR32" s="265">
        <v>3000</v>
      </c>
      <c r="AS32" s="265">
        <v>6000</v>
      </c>
      <c r="AT32" s="296"/>
      <c r="AU32" s="178">
        <v>17193</v>
      </c>
      <c r="AV32" s="475">
        <v>15306</v>
      </c>
      <c r="AW32" s="178">
        <v>11200</v>
      </c>
      <c r="AX32" s="264">
        <f t="shared" si="4"/>
        <v>118326</v>
      </c>
      <c r="AY32" s="264">
        <f t="shared" si="5"/>
        <v>68822</v>
      </c>
    </row>
    <row r="33" spans="1:51" ht="13.2" x14ac:dyDescent="0.25">
      <c r="A33" s="528">
        <v>29</v>
      </c>
      <c r="B33" s="540" t="s">
        <v>217</v>
      </c>
      <c r="C33" s="178">
        <v>8079</v>
      </c>
      <c r="D33" s="178">
        <v>3932</v>
      </c>
      <c r="E33" s="178">
        <v>3691</v>
      </c>
      <c r="F33" s="178">
        <v>8079</v>
      </c>
      <c r="G33" s="473">
        <v>13200</v>
      </c>
      <c r="H33" s="226">
        <v>5600</v>
      </c>
      <c r="I33" s="226">
        <v>8079</v>
      </c>
      <c r="J33" s="451">
        <v>6000</v>
      </c>
      <c r="K33" s="226">
        <v>2770</v>
      </c>
      <c r="L33" s="266">
        <v>300</v>
      </c>
      <c r="M33" s="305">
        <v>300</v>
      </c>
      <c r="N33" s="305">
        <v>200</v>
      </c>
      <c r="O33" s="266">
        <v>1000</v>
      </c>
      <c r="P33" s="305"/>
      <c r="Q33" s="305"/>
      <c r="R33" s="264">
        <f t="shared" si="2"/>
        <v>6000</v>
      </c>
      <c r="S33" s="264">
        <f t="shared" si="3"/>
        <v>2770</v>
      </c>
      <c r="T33" s="178">
        <v>8079</v>
      </c>
      <c r="U33" s="452">
        <v>12100</v>
      </c>
      <c r="V33" s="213">
        <v>5170</v>
      </c>
      <c r="W33" s="226">
        <v>8079</v>
      </c>
      <c r="X33" s="452">
        <v>9700</v>
      </c>
      <c r="Y33" s="474">
        <v>5200</v>
      </c>
      <c r="Z33" s="178">
        <v>4600</v>
      </c>
      <c r="AA33" s="453">
        <v>9200</v>
      </c>
      <c r="AB33" s="225">
        <v>4200</v>
      </c>
      <c r="AC33" s="213">
        <v>8100</v>
      </c>
      <c r="AD33" s="452">
        <v>9720</v>
      </c>
      <c r="AE33" s="225">
        <v>5000</v>
      </c>
      <c r="AF33" s="178"/>
      <c r="AG33" s="451"/>
      <c r="AH33" s="178"/>
      <c r="AI33" s="473"/>
      <c r="AJ33" s="305">
        <v>1000</v>
      </c>
      <c r="AK33" s="451">
        <v>2000</v>
      </c>
      <c r="AL33" s="178">
        <v>1000</v>
      </c>
      <c r="AM33" s="473">
        <v>2000</v>
      </c>
      <c r="AN33" s="178"/>
      <c r="AO33" s="226">
        <v>4500</v>
      </c>
      <c r="AP33" s="451">
        <v>9000</v>
      </c>
      <c r="AQ33" s="225">
        <v>1500</v>
      </c>
      <c r="AR33" s="265">
        <v>3500</v>
      </c>
      <c r="AS33" s="265">
        <v>7000</v>
      </c>
      <c r="AT33" s="296"/>
      <c r="AU33" s="178">
        <v>8079</v>
      </c>
      <c r="AV33" s="475">
        <v>8100</v>
      </c>
      <c r="AW33" s="178">
        <v>3690</v>
      </c>
      <c r="AX33" s="264">
        <f t="shared" si="4"/>
        <v>68820</v>
      </c>
      <c r="AY33" s="264">
        <f t="shared" si="5"/>
        <v>24760</v>
      </c>
    </row>
    <row r="34" spans="1:51" ht="13.2" x14ac:dyDescent="0.25">
      <c r="A34" s="528">
        <v>30</v>
      </c>
      <c r="B34" s="505" t="s">
        <v>218</v>
      </c>
      <c r="C34" s="178">
        <v>17327</v>
      </c>
      <c r="D34" s="178">
        <v>7863</v>
      </c>
      <c r="E34" s="178">
        <v>11650</v>
      </c>
      <c r="F34" s="178">
        <v>17327</v>
      </c>
      <c r="G34" s="264">
        <v>26200</v>
      </c>
      <c r="H34" s="226">
        <v>17200</v>
      </c>
      <c r="I34" s="226">
        <v>17327</v>
      </c>
      <c r="J34" s="451">
        <v>12900</v>
      </c>
      <c r="K34" s="226">
        <v>8240</v>
      </c>
      <c r="L34" s="266">
        <v>650</v>
      </c>
      <c r="M34" s="226">
        <v>200</v>
      </c>
      <c r="N34" s="226">
        <v>100</v>
      </c>
      <c r="O34" s="266">
        <v>2070</v>
      </c>
      <c r="P34" s="226">
        <v>300</v>
      </c>
      <c r="Q34" s="226"/>
      <c r="R34" s="264">
        <f t="shared" si="2"/>
        <v>13200</v>
      </c>
      <c r="S34" s="264">
        <f t="shared" si="3"/>
        <v>8240</v>
      </c>
      <c r="T34" s="178">
        <v>17327</v>
      </c>
      <c r="U34" s="452">
        <v>24500</v>
      </c>
      <c r="V34" s="213">
        <v>16310</v>
      </c>
      <c r="W34" s="226">
        <v>17327</v>
      </c>
      <c r="X34" s="452">
        <v>21000</v>
      </c>
      <c r="Y34" s="213">
        <v>13100</v>
      </c>
      <c r="Z34" s="178">
        <v>13150</v>
      </c>
      <c r="AA34" s="453">
        <v>26300</v>
      </c>
      <c r="AB34" s="225">
        <v>14600</v>
      </c>
      <c r="AC34" s="213">
        <v>14840</v>
      </c>
      <c r="AD34" s="452">
        <v>17800</v>
      </c>
      <c r="AE34" s="225">
        <v>12800</v>
      </c>
      <c r="AF34" s="178">
        <v>200</v>
      </c>
      <c r="AG34" s="451">
        <v>400</v>
      </c>
      <c r="AH34" s="178">
        <v>200</v>
      </c>
      <c r="AI34" s="264">
        <v>400</v>
      </c>
      <c r="AJ34" s="226">
        <v>150</v>
      </c>
      <c r="AK34" s="451">
        <v>300</v>
      </c>
      <c r="AL34" s="178"/>
      <c r="AM34" s="264"/>
      <c r="AN34" s="178"/>
      <c r="AO34" s="226">
        <v>3000</v>
      </c>
      <c r="AP34" s="451">
        <v>6000</v>
      </c>
      <c r="AQ34" s="225">
        <v>2500</v>
      </c>
      <c r="AR34" s="265">
        <v>200</v>
      </c>
      <c r="AS34" s="265">
        <v>400</v>
      </c>
      <c r="AT34" s="296"/>
      <c r="AU34" s="178">
        <v>17327</v>
      </c>
      <c r="AV34" s="452">
        <v>16500</v>
      </c>
      <c r="AW34" s="178">
        <v>11300</v>
      </c>
      <c r="AX34" s="264">
        <f t="shared" si="4"/>
        <v>113600</v>
      </c>
      <c r="AY34" s="264">
        <f t="shared" si="5"/>
        <v>70610</v>
      </c>
    </row>
    <row r="35" spans="1:51" ht="13.2" x14ac:dyDescent="0.25">
      <c r="A35" s="528">
        <v>31</v>
      </c>
      <c r="B35" s="505" t="s">
        <v>219</v>
      </c>
      <c r="C35" s="178">
        <v>22367</v>
      </c>
      <c r="D35" s="178">
        <v>8397</v>
      </c>
      <c r="E35" s="178">
        <v>15277</v>
      </c>
      <c r="F35" s="178">
        <v>22367</v>
      </c>
      <c r="G35" s="264">
        <v>33700</v>
      </c>
      <c r="H35" s="226">
        <v>22400</v>
      </c>
      <c r="I35" s="226">
        <v>22367</v>
      </c>
      <c r="J35" s="451">
        <v>16700</v>
      </c>
      <c r="K35" s="226">
        <v>10760</v>
      </c>
      <c r="L35" s="266">
        <v>840</v>
      </c>
      <c r="M35" s="226">
        <v>1000</v>
      </c>
      <c r="N35" s="226">
        <v>100</v>
      </c>
      <c r="O35" s="266">
        <v>2680</v>
      </c>
      <c r="P35" s="226"/>
      <c r="Q35" s="226"/>
      <c r="R35" s="264">
        <f t="shared" si="2"/>
        <v>16700</v>
      </c>
      <c r="S35" s="264">
        <f t="shared" si="3"/>
        <v>10760</v>
      </c>
      <c r="T35" s="178">
        <v>22367</v>
      </c>
      <c r="U35" s="452">
        <v>31600</v>
      </c>
      <c r="V35" s="213">
        <v>21400</v>
      </c>
      <c r="W35" s="226">
        <v>22367</v>
      </c>
      <c r="X35" s="452">
        <v>27000</v>
      </c>
      <c r="Y35" s="213">
        <v>17200</v>
      </c>
      <c r="Z35" s="178">
        <v>14650</v>
      </c>
      <c r="AA35" s="453">
        <v>29300</v>
      </c>
      <c r="AB35" s="225">
        <v>17900</v>
      </c>
      <c r="AC35" s="213">
        <v>17550</v>
      </c>
      <c r="AD35" s="452">
        <v>21060</v>
      </c>
      <c r="AE35" s="225">
        <v>13444</v>
      </c>
      <c r="AF35" s="178"/>
      <c r="AG35" s="451"/>
      <c r="AH35" s="178"/>
      <c r="AI35" s="264"/>
      <c r="AJ35" s="226">
        <v>2000</v>
      </c>
      <c r="AK35" s="451">
        <v>4000</v>
      </c>
      <c r="AL35" s="178">
        <v>1000</v>
      </c>
      <c r="AM35" s="264">
        <v>2000</v>
      </c>
      <c r="AN35" s="178"/>
      <c r="AO35" s="226">
        <v>3730</v>
      </c>
      <c r="AP35" s="451">
        <v>7460</v>
      </c>
      <c r="AQ35" s="225">
        <v>4416</v>
      </c>
      <c r="AR35" s="265"/>
      <c r="AS35" s="265"/>
      <c r="AT35" s="296"/>
      <c r="AU35" s="178">
        <v>22367</v>
      </c>
      <c r="AV35" s="452">
        <v>20270</v>
      </c>
      <c r="AW35" s="178">
        <v>14000</v>
      </c>
      <c r="AX35" s="264">
        <f t="shared" si="4"/>
        <v>142690</v>
      </c>
      <c r="AY35" s="264">
        <f t="shared" si="5"/>
        <v>88360</v>
      </c>
    </row>
    <row r="36" spans="1:51" ht="13.2" x14ac:dyDescent="0.25">
      <c r="A36" s="528">
        <v>32</v>
      </c>
      <c r="B36" s="505" t="s">
        <v>220</v>
      </c>
      <c r="C36" s="265">
        <v>12396</v>
      </c>
      <c r="D36" s="265">
        <v>5793</v>
      </c>
      <c r="E36" s="265">
        <v>8020</v>
      </c>
      <c r="F36" s="178">
        <v>12396</v>
      </c>
      <c r="G36" s="467">
        <v>19200</v>
      </c>
      <c r="H36" s="226">
        <v>11900</v>
      </c>
      <c r="I36" s="226">
        <v>12396</v>
      </c>
      <c r="J36" s="451">
        <v>9300</v>
      </c>
      <c r="K36" s="226">
        <v>6020</v>
      </c>
      <c r="L36" s="266">
        <v>470</v>
      </c>
      <c r="M36" s="306">
        <v>300</v>
      </c>
      <c r="N36" s="306">
        <v>100</v>
      </c>
      <c r="O36" s="266">
        <v>1500</v>
      </c>
      <c r="P36" s="306"/>
      <c r="Q36" s="306"/>
      <c r="R36" s="264">
        <f t="shared" si="2"/>
        <v>9300</v>
      </c>
      <c r="S36" s="264">
        <f t="shared" si="3"/>
        <v>6020</v>
      </c>
      <c r="T36" s="178">
        <v>12396</v>
      </c>
      <c r="U36" s="452">
        <v>18000</v>
      </c>
      <c r="V36" s="213">
        <v>11230</v>
      </c>
      <c r="W36" s="226">
        <v>12396</v>
      </c>
      <c r="X36" s="452">
        <v>15000</v>
      </c>
      <c r="Y36" s="468">
        <v>8900</v>
      </c>
      <c r="Z36" s="178">
        <v>9300</v>
      </c>
      <c r="AA36" s="453">
        <v>18600</v>
      </c>
      <c r="AB36" s="225">
        <v>10000</v>
      </c>
      <c r="AC36" s="213">
        <v>11000</v>
      </c>
      <c r="AD36" s="452">
        <v>13200</v>
      </c>
      <c r="AE36" s="296">
        <v>11019</v>
      </c>
      <c r="AF36" s="265">
        <v>50</v>
      </c>
      <c r="AG36" s="422">
        <v>100</v>
      </c>
      <c r="AH36" s="265">
        <v>1000</v>
      </c>
      <c r="AI36" s="467">
        <v>2000</v>
      </c>
      <c r="AJ36" s="306"/>
      <c r="AK36" s="422"/>
      <c r="AL36" s="265">
        <v>2300</v>
      </c>
      <c r="AM36" s="467">
        <v>5000</v>
      </c>
      <c r="AN36" s="265">
        <v>1700</v>
      </c>
      <c r="AO36" s="226">
        <v>4000</v>
      </c>
      <c r="AP36" s="451">
        <v>8000</v>
      </c>
      <c r="AQ36" s="296">
        <v>3500</v>
      </c>
      <c r="AR36" s="265">
        <v>1150</v>
      </c>
      <c r="AS36" s="265">
        <v>2300</v>
      </c>
      <c r="AT36" s="296"/>
      <c r="AU36" s="178">
        <v>12396</v>
      </c>
      <c r="AV36" s="469">
        <v>12500</v>
      </c>
      <c r="AW36" s="178">
        <v>8000</v>
      </c>
      <c r="AX36" s="264">
        <f t="shared" si="4"/>
        <v>94700</v>
      </c>
      <c r="AY36" s="264">
        <f t="shared" si="5"/>
        <v>54349</v>
      </c>
    </row>
    <row r="37" spans="1:51" ht="13.2" x14ac:dyDescent="0.25">
      <c r="A37" s="528">
        <v>33</v>
      </c>
      <c r="B37" s="505" t="s">
        <v>221</v>
      </c>
      <c r="C37" s="265">
        <v>15797</v>
      </c>
      <c r="D37" s="265">
        <v>7085</v>
      </c>
      <c r="E37" s="265">
        <v>6690</v>
      </c>
      <c r="F37" s="178">
        <v>15797</v>
      </c>
      <c r="G37" s="424">
        <v>23900</v>
      </c>
      <c r="H37" s="226">
        <v>9900</v>
      </c>
      <c r="I37" s="226">
        <v>15797</v>
      </c>
      <c r="J37" s="451">
        <v>11800</v>
      </c>
      <c r="K37" s="226">
        <v>5020</v>
      </c>
      <c r="L37" s="266">
        <v>600</v>
      </c>
      <c r="M37" s="266">
        <v>500</v>
      </c>
      <c r="N37" s="266">
        <v>100</v>
      </c>
      <c r="O37" s="266">
        <v>1900</v>
      </c>
      <c r="P37" s="266">
        <v>50</v>
      </c>
      <c r="Q37" s="266">
        <v>50</v>
      </c>
      <c r="R37" s="264">
        <f t="shared" si="2"/>
        <v>11850</v>
      </c>
      <c r="S37" s="264">
        <f t="shared" si="3"/>
        <v>5070</v>
      </c>
      <c r="T37" s="178">
        <v>15797</v>
      </c>
      <c r="U37" s="452">
        <v>22700</v>
      </c>
      <c r="V37" s="213">
        <v>9370</v>
      </c>
      <c r="W37" s="226">
        <v>15797</v>
      </c>
      <c r="X37" s="452">
        <v>18700</v>
      </c>
      <c r="Y37" s="295">
        <v>4989</v>
      </c>
      <c r="Z37" s="178">
        <v>8700</v>
      </c>
      <c r="AA37" s="453">
        <v>17400</v>
      </c>
      <c r="AB37" s="225">
        <v>7700</v>
      </c>
      <c r="AC37" s="213">
        <v>10800</v>
      </c>
      <c r="AD37" s="452">
        <v>12960</v>
      </c>
      <c r="AE37" s="296">
        <v>4989</v>
      </c>
      <c r="AF37" s="265"/>
      <c r="AG37" s="422"/>
      <c r="AH37" s="265">
        <v>400</v>
      </c>
      <c r="AI37" s="424">
        <v>800</v>
      </c>
      <c r="AJ37" s="266">
        <v>1000</v>
      </c>
      <c r="AK37" s="422">
        <v>2000</v>
      </c>
      <c r="AL37" s="265">
        <v>240</v>
      </c>
      <c r="AM37" s="424">
        <v>520</v>
      </c>
      <c r="AN37" s="265"/>
      <c r="AO37" s="226">
        <v>3300</v>
      </c>
      <c r="AP37" s="451">
        <v>6600</v>
      </c>
      <c r="AQ37" s="296">
        <v>3000</v>
      </c>
      <c r="AR37" s="265">
        <v>2600</v>
      </c>
      <c r="AS37" s="265">
        <v>5200</v>
      </c>
      <c r="AT37" s="296"/>
      <c r="AU37" s="178">
        <v>15797</v>
      </c>
      <c r="AV37" s="423">
        <v>13800</v>
      </c>
      <c r="AW37" s="178">
        <v>6200</v>
      </c>
      <c r="AX37" s="264">
        <f t="shared" si="4"/>
        <v>100680</v>
      </c>
      <c r="AY37" s="264">
        <f t="shared" si="5"/>
        <v>36248</v>
      </c>
    </row>
    <row r="38" spans="1:51" ht="13.2" x14ac:dyDescent="0.25">
      <c r="A38" s="528">
        <v>34</v>
      </c>
      <c r="B38" s="540" t="s">
        <v>222</v>
      </c>
      <c r="C38" s="303">
        <v>22428</v>
      </c>
      <c r="D38" s="303">
        <v>9137</v>
      </c>
      <c r="E38" s="303">
        <v>15404</v>
      </c>
      <c r="F38" s="178">
        <v>22428</v>
      </c>
      <c r="G38" s="477">
        <v>36400</v>
      </c>
      <c r="H38" s="226">
        <v>22600</v>
      </c>
      <c r="I38" s="226">
        <v>22428</v>
      </c>
      <c r="J38" s="451">
        <v>16800</v>
      </c>
      <c r="K38" s="226">
        <v>11560</v>
      </c>
      <c r="L38" s="266">
        <v>840</v>
      </c>
      <c r="M38" s="478">
        <v>300</v>
      </c>
      <c r="N38" s="478">
        <v>100</v>
      </c>
      <c r="O38" s="266">
        <v>2700</v>
      </c>
      <c r="P38" s="478"/>
      <c r="Q38" s="478"/>
      <c r="R38" s="264">
        <f t="shared" si="2"/>
        <v>16800</v>
      </c>
      <c r="S38" s="264">
        <f t="shared" si="3"/>
        <v>11560</v>
      </c>
      <c r="T38" s="178">
        <v>22428</v>
      </c>
      <c r="U38" s="452">
        <v>32500</v>
      </c>
      <c r="V38" s="213">
        <v>21570</v>
      </c>
      <c r="W38" s="226">
        <v>22428</v>
      </c>
      <c r="X38" s="452">
        <v>27000</v>
      </c>
      <c r="Y38" s="479">
        <v>18300</v>
      </c>
      <c r="Z38" s="178">
        <v>16250</v>
      </c>
      <c r="AA38" s="453">
        <v>32500</v>
      </c>
      <c r="AB38" s="225">
        <v>18300</v>
      </c>
      <c r="AC38" s="213">
        <v>18000</v>
      </c>
      <c r="AD38" s="452">
        <v>21600</v>
      </c>
      <c r="AE38" s="302">
        <v>15094</v>
      </c>
      <c r="AF38" s="303"/>
      <c r="AG38" s="480"/>
      <c r="AH38" s="303"/>
      <c r="AI38" s="477"/>
      <c r="AJ38" s="307">
        <v>2500</v>
      </c>
      <c r="AK38" s="451">
        <v>5300</v>
      </c>
      <c r="AL38" s="303">
        <v>3000</v>
      </c>
      <c r="AM38" s="477">
        <v>6000</v>
      </c>
      <c r="AN38" s="303"/>
      <c r="AO38" s="226">
        <v>9000</v>
      </c>
      <c r="AP38" s="451">
        <v>18000</v>
      </c>
      <c r="AQ38" s="302">
        <v>8000</v>
      </c>
      <c r="AR38" s="265">
        <v>5000</v>
      </c>
      <c r="AS38" s="265">
        <v>10000</v>
      </c>
      <c r="AT38" s="481"/>
      <c r="AU38" s="178">
        <v>22428</v>
      </c>
      <c r="AV38" s="482">
        <v>22000</v>
      </c>
      <c r="AW38" s="178">
        <v>14800</v>
      </c>
      <c r="AX38" s="264">
        <f t="shared" si="4"/>
        <v>174900</v>
      </c>
      <c r="AY38" s="264">
        <f t="shared" si="5"/>
        <v>96064</v>
      </c>
    </row>
    <row r="39" spans="1:51" ht="13.2" x14ac:dyDescent="0.25">
      <c r="A39" s="528">
        <v>35</v>
      </c>
      <c r="B39" s="505" t="s">
        <v>223</v>
      </c>
      <c r="C39" s="178">
        <v>11555</v>
      </c>
      <c r="D39" s="178">
        <v>4457</v>
      </c>
      <c r="E39" s="178">
        <v>6330</v>
      </c>
      <c r="F39" s="178">
        <v>11555</v>
      </c>
      <c r="G39" s="264">
        <v>19800</v>
      </c>
      <c r="H39" s="226">
        <v>9690</v>
      </c>
      <c r="I39" s="226">
        <v>11555</v>
      </c>
      <c r="J39" s="451">
        <v>8090</v>
      </c>
      <c r="K39" s="226">
        <v>4430</v>
      </c>
      <c r="L39" s="266">
        <v>420</v>
      </c>
      <c r="M39" s="226">
        <v>400</v>
      </c>
      <c r="N39" s="226">
        <v>100</v>
      </c>
      <c r="O39" s="266">
        <v>1300</v>
      </c>
      <c r="P39" s="226">
        <v>500</v>
      </c>
      <c r="Q39" s="226">
        <v>100</v>
      </c>
      <c r="R39" s="264">
        <f t="shared" si="2"/>
        <v>8590</v>
      </c>
      <c r="S39" s="264">
        <f t="shared" si="3"/>
        <v>4530</v>
      </c>
      <c r="T39" s="178">
        <v>11555</v>
      </c>
      <c r="U39" s="452">
        <v>17330</v>
      </c>
      <c r="V39" s="213">
        <v>9490</v>
      </c>
      <c r="W39" s="226">
        <v>11555</v>
      </c>
      <c r="X39" s="452">
        <v>13800</v>
      </c>
      <c r="Y39" s="213">
        <v>7200</v>
      </c>
      <c r="Z39" s="178">
        <v>9500</v>
      </c>
      <c r="AA39" s="453">
        <v>19000</v>
      </c>
      <c r="AB39" s="225">
        <v>9800</v>
      </c>
      <c r="AC39" s="213">
        <v>10400</v>
      </c>
      <c r="AD39" s="452">
        <v>12480</v>
      </c>
      <c r="AE39" s="225">
        <v>6200</v>
      </c>
      <c r="AF39" s="178">
        <v>2200</v>
      </c>
      <c r="AG39" s="451">
        <v>4400</v>
      </c>
      <c r="AH39" s="178">
        <v>500</v>
      </c>
      <c r="AI39" s="264">
        <v>1000</v>
      </c>
      <c r="AJ39" s="226">
        <v>1000</v>
      </c>
      <c r="AK39" s="451">
        <v>2000</v>
      </c>
      <c r="AL39" s="178">
        <v>1000</v>
      </c>
      <c r="AM39" s="264">
        <v>2000</v>
      </c>
      <c r="AN39" s="178"/>
      <c r="AO39" s="226">
        <v>3000</v>
      </c>
      <c r="AP39" s="451">
        <v>6000</v>
      </c>
      <c r="AQ39" s="225">
        <v>2500</v>
      </c>
      <c r="AR39" s="265">
        <v>2830</v>
      </c>
      <c r="AS39" s="265">
        <v>5660</v>
      </c>
      <c r="AT39" s="296"/>
      <c r="AU39" s="178">
        <v>11555</v>
      </c>
      <c r="AV39" s="452">
        <v>10400</v>
      </c>
      <c r="AW39" s="178">
        <v>6200</v>
      </c>
      <c r="AX39" s="264">
        <f t="shared" si="4"/>
        <v>94070</v>
      </c>
      <c r="AY39" s="264">
        <f t="shared" si="5"/>
        <v>41390</v>
      </c>
    </row>
    <row r="40" spans="1:51" ht="26.4" x14ac:dyDescent="0.25">
      <c r="A40" s="528">
        <v>36</v>
      </c>
      <c r="B40" s="505" t="s">
        <v>224</v>
      </c>
      <c r="C40" s="301">
        <v>25793</v>
      </c>
      <c r="D40" s="301">
        <v>10272</v>
      </c>
      <c r="E40" s="301">
        <v>13914</v>
      </c>
      <c r="F40" s="178">
        <v>25793</v>
      </c>
      <c r="G40" s="512">
        <v>38800</v>
      </c>
      <c r="H40" s="226">
        <v>20400</v>
      </c>
      <c r="I40" s="226">
        <v>25793</v>
      </c>
      <c r="J40" s="451">
        <v>19200</v>
      </c>
      <c r="K40" s="226">
        <v>10140</v>
      </c>
      <c r="L40" s="266">
        <v>960</v>
      </c>
      <c r="M40" s="300">
        <v>500</v>
      </c>
      <c r="N40" s="300">
        <v>200</v>
      </c>
      <c r="O40" s="266">
        <v>3080</v>
      </c>
      <c r="P40" s="300">
        <v>200</v>
      </c>
      <c r="Q40" s="300"/>
      <c r="R40" s="264">
        <f t="shared" si="2"/>
        <v>19400</v>
      </c>
      <c r="S40" s="264">
        <f t="shared" si="3"/>
        <v>10140</v>
      </c>
      <c r="T40" s="178">
        <v>25793</v>
      </c>
      <c r="U40" s="452">
        <v>37000</v>
      </c>
      <c r="V40" s="213">
        <v>19480</v>
      </c>
      <c r="W40" s="226">
        <v>25793</v>
      </c>
      <c r="X40" s="452">
        <v>31000</v>
      </c>
      <c r="Y40" s="513">
        <v>15800</v>
      </c>
      <c r="Z40" s="178">
        <v>19500</v>
      </c>
      <c r="AA40" s="453">
        <v>39000</v>
      </c>
      <c r="AB40" s="225">
        <v>17800</v>
      </c>
      <c r="AC40" s="213">
        <v>20200</v>
      </c>
      <c r="AD40" s="452">
        <v>24240</v>
      </c>
      <c r="AE40" s="304">
        <v>14200</v>
      </c>
      <c r="AF40" s="301"/>
      <c r="AG40" s="514"/>
      <c r="AH40" s="301">
        <v>1000</v>
      </c>
      <c r="AI40" s="512">
        <v>2000</v>
      </c>
      <c r="AJ40" s="308">
        <v>3000</v>
      </c>
      <c r="AK40" s="515">
        <v>6000</v>
      </c>
      <c r="AL40" s="301">
        <v>1000</v>
      </c>
      <c r="AM40" s="512">
        <v>2500</v>
      </c>
      <c r="AN40" s="301"/>
      <c r="AO40" s="226">
        <v>3000</v>
      </c>
      <c r="AP40" s="451">
        <v>6000</v>
      </c>
      <c r="AQ40" s="304">
        <v>500</v>
      </c>
      <c r="AR40" s="265">
        <v>2000</v>
      </c>
      <c r="AS40" s="265">
        <v>4000</v>
      </c>
      <c r="AT40" s="516"/>
      <c r="AU40" s="178">
        <v>25793</v>
      </c>
      <c r="AV40" s="517">
        <v>25000</v>
      </c>
      <c r="AW40" s="178">
        <v>13900</v>
      </c>
      <c r="AX40" s="264">
        <f t="shared" si="4"/>
        <v>176740</v>
      </c>
      <c r="AY40" s="264">
        <f t="shared" si="5"/>
        <v>81680</v>
      </c>
    </row>
    <row r="41" spans="1:51" ht="13.2" x14ac:dyDescent="0.25">
      <c r="A41" s="528">
        <v>37</v>
      </c>
      <c r="B41" s="505" t="s">
        <v>225</v>
      </c>
      <c r="C41" s="178">
        <v>22068</v>
      </c>
      <c r="D41" s="178">
        <v>8743</v>
      </c>
      <c r="E41" s="178">
        <v>10346</v>
      </c>
      <c r="F41" s="178">
        <v>22068</v>
      </c>
      <c r="G41" s="264">
        <v>34800</v>
      </c>
      <c r="H41" s="226">
        <v>16200</v>
      </c>
      <c r="I41" s="226">
        <v>22068</v>
      </c>
      <c r="J41" s="451">
        <v>17300</v>
      </c>
      <c r="K41" s="226">
        <v>8160</v>
      </c>
      <c r="L41" s="266">
        <v>830</v>
      </c>
      <c r="M41" s="226">
        <v>400</v>
      </c>
      <c r="N41" s="226">
        <v>800</v>
      </c>
      <c r="O41" s="266">
        <v>2700</v>
      </c>
      <c r="P41" s="226">
        <v>100</v>
      </c>
      <c r="Q41" s="226"/>
      <c r="R41" s="264">
        <f t="shared" si="2"/>
        <v>17400</v>
      </c>
      <c r="S41" s="264">
        <f t="shared" si="3"/>
        <v>8160</v>
      </c>
      <c r="T41" s="178">
        <v>22068</v>
      </c>
      <c r="U41" s="452">
        <v>32500</v>
      </c>
      <c r="V41" s="213">
        <v>14500</v>
      </c>
      <c r="W41" s="226">
        <v>22068</v>
      </c>
      <c r="X41" s="452">
        <v>26500</v>
      </c>
      <c r="Y41" s="213">
        <v>14500</v>
      </c>
      <c r="Z41" s="178">
        <v>14000</v>
      </c>
      <c r="AA41" s="453">
        <v>28000</v>
      </c>
      <c r="AB41" s="225">
        <v>12500</v>
      </c>
      <c r="AC41" s="213">
        <v>18420</v>
      </c>
      <c r="AD41" s="452">
        <v>22100</v>
      </c>
      <c r="AE41" s="213">
        <v>10400</v>
      </c>
      <c r="AF41" s="213">
        <v>1200</v>
      </c>
      <c r="AG41" s="452">
        <v>2400</v>
      </c>
      <c r="AH41" s="213">
        <v>400</v>
      </c>
      <c r="AI41" s="451">
        <v>800</v>
      </c>
      <c r="AJ41" s="178">
        <v>800</v>
      </c>
      <c r="AK41" s="451">
        <v>1600</v>
      </c>
      <c r="AL41" s="178">
        <v>1500</v>
      </c>
      <c r="AM41" s="264">
        <v>3000</v>
      </c>
      <c r="AN41" s="226"/>
      <c r="AO41" s="226">
        <v>5000</v>
      </c>
      <c r="AP41" s="451">
        <v>10000</v>
      </c>
      <c r="AQ41" s="178">
        <v>5000</v>
      </c>
      <c r="AR41" s="265">
        <v>4000</v>
      </c>
      <c r="AS41" s="265">
        <v>8000</v>
      </c>
      <c r="AT41" s="265"/>
      <c r="AU41" s="178">
        <v>22068</v>
      </c>
      <c r="AV41" s="264">
        <v>22100</v>
      </c>
      <c r="AW41" s="178">
        <v>10300</v>
      </c>
      <c r="AX41" s="264">
        <f t="shared" si="4"/>
        <v>157000</v>
      </c>
      <c r="AY41" s="264">
        <f t="shared" si="5"/>
        <v>67200</v>
      </c>
    </row>
    <row r="42" spans="1:51" ht="13.2" x14ac:dyDescent="0.25">
      <c r="A42" s="528">
        <v>38</v>
      </c>
      <c r="B42" s="505" t="s">
        <v>226</v>
      </c>
      <c r="C42" s="178">
        <v>11646</v>
      </c>
      <c r="D42" s="178">
        <v>5327</v>
      </c>
      <c r="E42" s="178">
        <v>6764</v>
      </c>
      <c r="F42" s="178">
        <v>11646</v>
      </c>
      <c r="G42" s="264">
        <v>19800</v>
      </c>
      <c r="H42" s="226">
        <v>10000</v>
      </c>
      <c r="I42" s="226">
        <v>11646</v>
      </c>
      <c r="J42" s="451">
        <v>9000</v>
      </c>
      <c r="K42" s="226">
        <v>5100</v>
      </c>
      <c r="L42" s="266">
        <v>450</v>
      </c>
      <c r="M42" s="226">
        <v>400</v>
      </c>
      <c r="N42" s="226">
        <v>100</v>
      </c>
      <c r="O42" s="266">
        <v>1450</v>
      </c>
      <c r="P42" s="226"/>
      <c r="Q42" s="226"/>
      <c r="R42" s="264">
        <f t="shared" si="2"/>
        <v>9000</v>
      </c>
      <c r="S42" s="264">
        <f t="shared" si="3"/>
        <v>5100</v>
      </c>
      <c r="T42" s="178">
        <v>11646</v>
      </c>
      <c r="U42" s="452">
        <v>17500</v>
      </c>
      <c r="V42" s="213">
        <v>9470</v>
      </c>
      <c r="W42" s="226">
        <v>11646</v>
      </c>
      <c r="X42" s="452">
        <v>14200</v>
      </c>
      <c r="Y42" s="213">
        <v>8000</v>
      </c>
      <c r="Z42" s="178">
        <v>9000</v>
      </c>
      <c r="AA42" s="453">
        <v>18000</v>
      </c>
      <c r="AB42" s="225">
        <v>8000</v>
      </c>
      <c r="AC42" s="213">
        <v>11650</v>
      </c>
      <c r="AD42" s="452">
        <v>14000</v>
      </c>
      <c r="AE42" s="225">
        <v>10000</v>
      </c>
      <c r="AF42" s="178"/>
      <c r="AG42" s="451"/>
      <c r="AH42" s="178">
        <v>1000</v>
      </c>
      <c r="AI42" s="264">
        <v>2000</v>
      </c>
      <c r="AJ42" s="226">
        <v>2000</v>
      </c>
      <c r="AK42" s="451">
        <v>4000</v>
      </c>
      <c r="AL42" s="178">
        <v>500</v>
      </c>
      <c r="AM42" s="264">
        <v>1000</v>
      </c>
      <c r="AN42" s="178"/>
      <c r="AO42" s="226">
        <v>7000</v>
      </c>
      <c r="AP42" s="451">
        <v>14000</v>
      </c>
      <c r="AQ42" s="225">
        <v>6000</v>
      </c>
      <c r="AR42" s="265">
        <v>500</v>
      </c>
      <c r="AS42" s="265">
        <v>1000</v>
      </c>
      <c r="AT42" s="296"/>
      <c r="AU42" s="178">
        <v>11646</v>
      </c>
      <c r="AV42" s="452">
        <v>14000</v>
      </c>
      <c r="AW42" s="178">
        <v>6750</v>
      </c>
      <c r="AX42" s="264">
        <f t="shared" si="4"/>
        <v>99700</v>
      </c>
      <c r="AY42" s="264">
        <f t="shared" si="5"/>
        <v>48220</v>
      </c>
    </row>
    <row r="43" spans="1:51" ht="13.2" x14ac:dyDescent="0.25">
      <c r="A43" s="528">
        <v>39</v>
      </c>
      <c r="B43" s="540" t="s">
        <v>227</v>
      </c>
      <c r="C43" s="178">
        <v>10511</v>
      </c>
      <c r="D43" s="178">
        <v>4768</v>
      </c>
      <c r="E43" s="178">
        <v>6410</v>
      </c>
      <c r="F43" s="178">
        <v>10511</v>
      </c>
      <c r="G43" s="264">
        <v>17600</v>
      </c>
      <c r="H43" s="226">
        <v>9850</v>
      </c>
      <c r="I43" s="226">
        <v>10511</v>
      </c>
      <c r="J43" s="451">
        <v>7900</v>
      </c>
      <c r="K43" s="226">
        <v>5010</v>
      </c>
      <c r="L43" s="266">
        <v>400</v>
      </c>
      <c r="M43" s="226">
        <v>300</v>
      </c>
      <c r="N43" s="226">
        <v>200</v>
      </c>
      <c r="O43" s="266">
        <v>1250</v>
      </c>
      <c r="P43" s="226"/>
      <c r="Q43" s="226"/>
      <c r="R43" s="264">
        <f t="shared" si="2"/>
        <v>7900</v>
      </c>
      <c r="S43" s="264">
        <f t="shared" si="3"/>
        <v>5010</v>
      </c>
      <c r="T43" s="178">
        <v>10511</v>
      </c>
      <c r="U43" s="452">
        <v>15500</v>
      </c>
      <c r="V43" s="213">
        <v>8980</v>
      </c>
      <c r="W43" s="226">
        <v>10511</v>
      </c>
      <c r="X43" s="452">
        <v>13600</v>
      </c>
      <c r="Y43" s="213">
        <v>7700</v>
      </c>
      <c r="Z43" s="178">
        <v>7800</v>
      </c>
      <c r="AA43" s="453">
        <v>15600</v>
      </c>
      <c r="AB43" s="225">
        <v>7700</v>
      </c>
      <c r="AC43" s="213">
        <v>9590</v>
      </c>
      <c r="AD43" s="452">
        <v>12500</v>
      </c>
      <c r="AE43" s="225">
        <v>6500</v>
      </c>
      <c r="AF43" s="178">
        <v>450</v>
      </c>
      <c r="AG43" s="451">
        <v>1000</v>
      </c>
      <c r="AH43" s="178">
        <v>1000</v>
      </c>
      <c r="AI43" s="264">
        <v>2000</v>
      </c>
      <c r="AJ43" s="226">
        <v>2500</v>
      </c>
      <c r="AK43" s="451">
        <v>5000</v>
      </c>
      <c r="AL43" s="178">
        <v>1000</v>
      </c>
      <c r="AM43" s="264">
        <v>2000</v>
      </c>
      <c r="AN43" s="178"/>
      <c r="AO43" s="226">
        <v>4500</v>
      </c>
      <c r="AP43" s="451">
        <v>9000</v>
      </c>
      <c r="AQ43" s="225">
        <v>5000</v>
      </c>
      <c r="AR43" s="265">
        <v>3500</v>
      </c>
      <c r="AS43" s="265">
        <v>7000</v>
      </c>
      <c r="AT43" s="296"/>
      <c r="AU43" s="178">
        <v>10511</v>
      </c>
      <c r="AV43" s="452">
        <v>9500</v>
      </c>
      <c r="AW43" s="178">
        <v>6400</v>
      </c>
      <c r="AX43" s="264">
        <f t="shared" si="4"/>
        <v>92700</v>
      </c>
      <c r="AY43" s="264">
        <f t="shared" si="5"/>
        <v>42280</v>
      </c>
    </row>
    <row r="44" spans="1:51" ht="13.2" x14ac:dyDescent="0.25">
      <c r="A44" s="528">
        <v>40</v>
      </c>
      <c r="B44" s="505" t="s">
        <v>228</v>
      </c>
      <c r="C44" s="178">
        <v>29714</v>
      </c>
      <c r="D44" s="178">
        <v>12022</v>
      </c>
      <c r="E44" s="178">
        <v>13467</v>
      </c>
      <c r="F44" s="178">
        <v>29714</v>
      </c>
      <c r="G44" s="264">
        <v>44800</v>
      </c>
      <c r="H44" s="226">
        <v>19800</v>
      </c>
      <c r="I44" s="226">
        <v>29714</v>
      </c>
      <c r="J44" s="451">
        <v>22000</v>
      </c>
      <c r="K44" s="226">
        <v>10100</v>
      </c>
      <c r="L44" s="266">
        <v>1100</v>
      </c>
      <c r="M44" s="226">
        <v>400</v>
      </c>
      <c r="N44" s="226">
        <v>100</v>
      </c>
      <c r="O44" s="266">
        <v>3520</v>
      </c>
      <c r="P44" s="226">
        <v>1000</v>
      </c>
      <c r="Q44" s="226"/>
      <c r="R44" s="264">
        <f t="shared" si="2"/>
        <v>23000</v>
      </c>
      <c r="S44" s="264">
        <f t="shared" si="3"/>
        <v>10100</v>
      </c>
      <c r="T44" s="178">
        <v>29714</v>
      </c>
      <c r="U44" s="452">
        <v>42600</v>
      </c>
      <c r="V44" s="213">
        <v>18860</v>
      </c>
      <c r="W44" s="226">
        <v>29714</v>
      </c>
      <c r="X44" s="452">
        <v>35700</v>
      </c>
      <c r="Y44" s="213">
        <v>18300</v>
      </c>
      <c r="Z44" s="178">
        <v>19300</v>
      </c>
      <c r="AA44" s="453">
        <v>38600</v>
      </c>
      <c r="AB44" s="225">
        <v>16600</v>
      </c>
      <c r="AC44" s="213">
        <v>23200</v>
      </c>
      <c r="AD44" s="452">
        <v>27840</v>
      </c>
      <c r="AE44" s="225">
        <v>12615</v>
      </c>
      <c r="AF44" s="178">
        <v>1100</v>
      </c>
      <c r="AG44" s="451">
        <v>2000</v>
      </c>
      <c r="AH44" s="178">
        <v>500</v>
      </c>
      <c r="AI44" s="264">
        <v>1000</v>
      </c>
      <c r="AJ44" s="226">
        <v>5000</v>
      </c>
      <c r="AK44" s="451">
        <v>10000</v>
      </c>
      <c r="AL44" s="178">
        <v>3000</v>
      </c>
      <c r="AM44" s="264">
        <v>6000</v>
      </c>
      <c r="AN44" s="178"/>
      <c r="AO44" s="226">
        <v>6000</v>
      </c>
      <c r="AP44" s="451">
        <v>12000</v>
      </c>
      <c r="AQ44" s="225">
        <v>1000</v>
      </c>
      <c r="AR44" s="265">
        <v>5000</v>
      </c>
      <c r="AS44" s="265">
        <v>10000</v>
      </c>
      <c r="AT44" s="296"/>
      <c r="AU44" s="178">
        <v>29714</v>
      </c>
      <c r="AV44" s="452">
        <v>26800</v>
      </c>
      <c r="AW44" s="178">
        <v>13100</v>
      </c>
      <c r="AX44" s="264">
        <f t="shared" si="4"/>
        <v>212540</v>
      </c>
      <c r="AY44" s="264">
        <f t="shared" si="5"/>
        <v>80475</v>
      </c>
    </row>
    <row r="45" spans="1:51" ht="13.2" x14ac:dyDescent="0.25">
      <c r="A45" s="528">
        <v>41</v>
      </c>
      <c r="B45" s="505" t="s">
        <v>229</v>
      </c>
      <c r="C45" s="265">
        <v>10833</v>
      </c>
      <c r="D45" s="265">
        <v>3999</v>
      </c>
      <c r="E45" s="265">
        <v>5317</v>
      </c>
      <c r="F45" s="178">
        <v>10833</v>
      </c>
      <c r="G45" s="424">
        <v>16200</v>
      </c>
      <c r="H45" s="226">
        <v>7950</v>
      </c>
      <c r="I45" s="226">
        <v>10833</v>
      </c>
      <c r="J45" s="451">
        <v>8100</v>
      </c>
      <c r="K45" s="226">
        <v>4000</v>
      </c>
      <c r="L45" s="266">
        <v>410</v>
      </c>
      <c r="M45" s="266">
        <v>300</v>
      </c>
      <c r="N45" s="266">
        <v>100</v>
      </c>
      <c r="O45" s="266">
        <v>1300</v>
      </c>
      <c r="P45" s="266">
        <v>100</v>
      </c>
      <c r="Q45" s="266"/>
      <c r="R45" s="264">
        <f t="shared" si="2"/>
        <v>8200</v>
      </c>
      <c r="S45" s="264">
        <f t="shared" si="3"/>
        <v>4000</v>
      </c>
      <c r="T45" s="178">
        <v>10833</v>
      </c>
      <c r="U45" s="452">
        <v>16000</v>
      </c>
      <c r="V45" s="213">
        <v>7450</v>
      </c>
      <c r="W45" s="226">
        <v>10833</v>
      </c>
      <c r="X45" s="452">
        <v>13000</v>
      </c>
      <c r="Y45" s="295">
        <v>6850</v>
      </c>
      <c r="Z45" s="178">
        <v>6200</v>
      </c>
      <c r="AA45" s="453">
        <v>12400</v>
      </c>
      <c r="AB45" s="225">
        <v>6200</v>
      </c>
      <c r="AC45" s="213">
        <v>6800</v>
      </c>
      <c r="AD45" s="452">
        <v>8160</v>
      </c>
      <c r="AE45" s="296">
        <v>4370</v>
      </c>
      <c r="AF45" s="265">
        <v>850</v>
      </c>
      <c r="AG45" s="422">
        <v>1700</v>
      </c>
      <c r="AH45" s="265">
        <v>750</v>
      </c>
      <c r="AI45" s="424">
        <v>1500</v>
      </c>
      <c r="AJ45" s="266">
        <v>2000</v>
      </c>
      <c r="AK45" s="422">
        <v>4200</v>
      </c>
      <c r="AL45" s="265">
        <v>850</v>
      </c>
      <c r="AM45" s="424">
        <v>1700</v>
      </c>
      <c r="AN45" s="265"/>
      <c r="AO45" s="226">
        <v>2000</v>
      </c>
      <c r="AP45" s="451">
        <v>4000</v>
      </c>
      <c r="AQ45" s="296">
        <v>1000</v>
      </c>
      <c r="AR45" s="265">
        <v>500</v>
      </c>
      <c r="AS45" s="265">
        <v>1000</v>
      </c>
      <c r="AT45" s="296"/>
      <c r="AU45" s="178">
        <v>10833</v>
      </c>
      <c r="AV45" s="423">
        <v>9100</v>
      </c>
      <c r="AW45" s="178">
        <v>5000</v>
      </c>
      <c r="AX45" s="264">
        <f t="shared" si="4"/>
        <v>72760</v>
      </c>
      <c r="AY45" s="264">
        <f t="shared" si="5"/>
        <v>30870</v>
      </c>
    </row>
    <row r="46" spans="1:51" ht="13.2" x14ac:dyDescent="0.25">
      <c r="A46" s="528">
        <v>42</v>
      </c>
      <c r="B46" s="540" t="s">
        <v>230</v>
      </c>
      <c r="C46" s="178">
        <v>8929</v>
      </c>
      <c r="D46" s="178">
        <v>3815</v>
      </c>
      <c r="E46" s="178">
        <v>5529</v>
      </c>
      <c r="F46" s="178">
        <v>8929</v>
      </c>
      <c r="G46" s="264">
        <v>14800</v>
      </c>
      <c r="H46" s="226">
        <v>8820</v>
      </c>
      <c r="I46" s="226">
        <v>8929</v>
      </c>
      <c r="J46" s="451">
        <v>7100</v>
      </c>
      <c r="K46" s="226">
        <v>4400</v>
      </c>
      <c r="L46" s="266">
        <v>340</v>
      </c>
      <c r="M46" s="226">
        <v>400</v>
      </c>
      <c r="N46" s="226">
        <v>100</v>
      </c>
      <c r="O46" s="266">
        <v>1080</v>
      </c>
      <c r="P46" s="226">
        <v>65</v>
      </c>
      <c r="Q46" s="226"/>
      <c r="R46" s="264">
        <f t="shared" si="2"/>
        <v>7165</v>
      </c>
      <c r="S46" s="264">
        <f t="shared" si="3"/>
        <v>4400</v>
      </c>
      <c r="T46" s="178">
        <v>8929</v>
      </c>
      <c r="U46" s="452">
        <v>14200</v>
      </c>
      <c r="V46" s="213">
        <v>8100</v>
      </c>
      <c r="W46" s="226">
        <v>8929</v>
      </c>
      <c r="X46" s="452">
        <v>11600</v>
      </c>
      <c r="Y46" s="213">
        <v>8700</v>
      </c>
      <c r="Z46" s="178">
        <v>7200</v>
      </c>
      <c r="AA46" s="453">
        <v>14400</v>
      </c>
      <c r="AB46" s="225">
        <v>8800</v>
      </c>
      <c r="AC46" s="213">
        <v>8930</v>
      </c>
      <c r="AD46" s="452">
        <v>11600</v>
      </c>
      <c r="AE46" s="213">
        <v>9050</v>
      </c>
      <c r="AF46" s="213"/>
      <c r="AG46" s="452"/>
      <c r="AH46" s="213">
        <v>1000</v>
      </c>
      <c r="AI46" s="451">
        <v>1800</v>
      </c>
      <c r="AJ46" s="267">
        <v>1000</v>
      </c>
      <c r="AK46" s="451">
        <v>2000</v>
      </c>
      <c r="AL46" s="178">
        <v>1000</v>
      </c>
      <c r="AM46" s="264">
        <v>2000</v>
      </c>
      <c r="AN46" s="226"/>
      <c r="AO46" s="226">
        <v>4000</v>
      </c>
      <c r="AP46" s="451">
        <v>8000</v>
      </c>
      <c r="AQ46" s="178">
        <v>5000</v>
      </c>
      <c r="AR46" s="265">
        <v>2500</v>
      </c>
      <c r="AS46" s="265">
        <v>5000</v>
      </c>
      <c r="AT46" s="265"/>
      <c r="AU46" s="178">
        <v>8929</v>
      </c>
      <c r="AV46" s="264">
        <v>9000</v>
      </c>
      <c r="AW46" s="178">
        <v>5500</v>
      </c>
      <c r="AX46" s="264">
        <f t="shared" si="4"/>
        <v>79600</v>
      </c>
      <c r="AY46" s="264">
        <f t="shared" si="5"/>
        <v>45150</v>
      </c>
    </row>
    <row r="47" spans="1:51" ht="13.2" x14ac:dyDescent="0.25">
      <c r="A47" s="528">
        <v>43</v>
      </c>
      <c r="B47" s="505" t="s">
        <v>231</v>
      </c>
      <c r="C47" s="265">
        <v>21321</v>
      </c>
      <c r="D47" s="265">
        <v>8680</v>
      </c>
      <c r="E47" s="265">
        <v>13060</v>
      </c>
      <c r="F47" s="178">
        <v>21321</v>
      </c>
      <c r="G47" s="424">
        <v>33900</v>
      </c>
      <c r="H47" s="226">
        <v>19200</v>
      </c>
      <c r="I47" s="226">
        <v>21321</v>
      </c>
      <c r="J47" s="451">
        <v>16000</v>
      </c>
      <c r="K47" s="226">
        <v>9300</v>
      </c>
      <c r="L47" s="266">
        <v>800</v>
      </c>
      <c r="M47" s="266">
        <v>300</v>
      </c>
      <c r="N47" s="266">
        <v>100</v>
      </c>
      <c r="O47" s="266">
        <v>2560</v>
      </c>
      <c r="P47" s="266">
        <v>400</v>
      </c>
      <c r="Q47" s="266"/>
      <c r="R47" s="264">
        <f t="shared" si="2"/>
        <v>16400</v>
      </c>
      <c r="S47" s="264">
        <f t="shared" si="3"/>
        <v>9300</v>
      </c>
      <c r="T47" s="178">
        <v>21321</v>
      </c>
      <c r="U47" s="452">
        <v>32000</v>
      </c>
      <c r="V47" s="213">
        <v>18300</v>
      </c>
      <c r="W47" s="226">
        <v>21321</v>
      </c>
      <c r="X47" s="452">
        <v>26600</v>
      </c>
      <c r="Y47" s="295">
        <v>14600</v>
      </c>
      <c r="Z47" s="178">
        <v>12700</v>
      </c>
      <c r="AA47" s="453">
        <v>25400</v>
      </c>
      <c r="AB47" s="225">
        <v>15200</v>
      </c>
      <c r="AC47" s="213">
        <v>14200</v>
      </c>
      <c r="AD47" s="452">
        <v>17940</v>
      </c>
      <c r="AE47" s="296">
        <v>10440</v>
      </c>
      <c r="AF47" s="265">
        <v>510</v>
      </c>
      <c r="AG47" s="422">
        <v>1030</v>
      </c>
      <c r="AH47" s="265"/>
      <c r="AI47" s="424"/>
      <c r="AJ47" s="266">
        <v>1500</v>
      </c>
      <c r="AK47" s="422">
        <v>3000</v>
      </c>
      <c r="AL47" s="265"/>
      <c r="AM47" s="424"/>
      <c r="AN47" s="265"/>
      <c r="AO47" s="226">
        <v>3500</v>
      </c>
      <c r="AP47" s="451">
        <v>7000</v>
      </c>
      <c r="AQ47" s="296">
        <v>1000</v>
      </c>
      <c r="AR47" s="265">
        <v>2750</v>
      </c>
      <c r="AS47" s="265">
        <v>5500</v>
      </c>
      <c r="AT47" s="296"/>
      <c r="AU47" s="178">
        <v>21321</v>
      </c>
      <c r="AV47" s="423">
        <v>19500</v>
      </c>
      <c r="AW47" s="178">
        <v>12100</v>
      </c>
      <c r="AX47" s="264">
        <f t="shared" si="4"/>
        <v>137970</v>
      </c>
      <c r="AY47" s="264">
        <f t="shared" si="5"/>
        <v>71640</v>
      </c>
    </row>
    <row r="48" spans="1:51" ht="13.2" x14ac:dyDescent="0.25">
      <c r="A48" s="528">
        <v>44</v>
      </c>
      <c r="B48" s="505" t="s">
        <v>232</v>
      </c>
      <c r="C48" s="178">
        <v>40053</v>
      </c>
      <c r="D48" s="178">
        <v>13697</v>
      </c>
      <c r="E48" s="178">
        <v>12366</v>
      </c>
      <c r="F48" s="178">
        <v>40053</v>
      </c>
      <c r="G48" s="264">
        <v>60000</v>
      </c>
      <c r="H48" s="226">
        <v>18150</v>
      </c>
      <c r="I48" s="226">
        <v>40053</v>
      </c>
      <c r="J48" s="451">
        <v>29600</v>
      </c>
      <c r="K48" s="226">
        <v>8700</v>
      </c>
      <c r="L48" s="266">
        <v>1480</v>
      </c>
      <c r="M48" s="226">
        <v>800</v>
      </c>
      <c r="N48" s="226">
        <v>100</v>
      </c>
      <c r="O48" s="266">
        <v>4682</v>
      </c>
      <c r="P48" s="226"/>
      <c r="Q48" s="226"/>
      <c r="R48" s="264">
        <f t="shared" si="2"/>
        <v>29600</v>
      </c>
      <c r="S48" s="264">
        <f t="shared" si="3"/>
        <v>8700</v>
      </c>
      <c r="T48" s="178">
        <v>40053</v>
      </c>
      <c r="U48" s="452">
        <v>56500</v>
      </c>
      <c r="V48" s="213">
        <v>17320</v>
      </c>
      <c r="W48" s="226">
        <v>40053</v>
      </c>
      <c r="X48" s="452">
        <v>48100</v>
      </c>
      <c r="Y48" s="213">
        <v>15000</v>
      </c>
      <c r="Z48" s="178">
        <v>28100</v>
      </c>
      <c r="AA48" s="453">
        <v>56200</v>
      </c>
      <c r="AB48" s="225">
        <v>16200</v>
      </c>
      <c r="AC48" s="213">
        <v>33700</v>
      </c>
      <c r="AD48" s="452">
        <v>40440</v>
      </c>
      <c r="AE48" s="225">
        <v>12835</v>
      </c>
      <c r="AF48" s="178"/>
      <c r="AG48" s="451"/>
      <c r="AH48" s="178"/>
      <c r="AI48" s="264"/>
      <c r="AJ48" s="226">
        <v>10000</v>
      </c>
      <c r="AK48" s="451">
        <v>20000</v>
      </c>
      <c r="AL48" s="178">
        <v>6000</v>
      </c>
      <c r="AM48" s="264">
        <v>12000</v>
      </c>
      <c r="AN48" s="178"/>
      <c r="AO48" s="226">
        <v>2000</v>
      </c>
      <c r="AP48" s="451">
        <v>4000</v>
      </c>
      <c r="AQ48" s="225"/>
      <c r="AR48" s="265"/>
      <c r="AS48" s="265"/>
      <c r="AT48" s="296"/>
      <c r="AU48" s="178">
        <v>40053</v>
      </c>
      <c r="AV48" s="452">
        <v>34800</v>
      </c>
      <c r="AW48" s="178">
        <v>11800</v>
      </c>
      <c r="AX48" s="264">
        <f t="shared" si="4"/>
        <v>272040</v>
      </c>
      <c r="AY48" s="264">
        <f t="shared" si="5"/>
        <v>73155</v>
      </c>
    </row>
    <row r="49" spans="1:51" ht="13.2" x14ac:dyDescent="0.25">
      <c r="A49" s="528">
        <v>45</v>
      </c>
      <c r="B49" s="505" t="s">
        <v>233</v>
      </c>
      <c r="C49" s="178">
        <v>23316</v>
      </c>
      <c r="D49" s="178">
        <v>8336</v>
      </c>
      <c r="E49" s="178">
        <v>7675</v>
      </c>
      <c r="F49" s="178">
        <v>23316</v>
      </c>
      <c r="G49" s="264">
        <v>35200</v>
      </c>
      <c r="H49" s="226">
        <v>11400</v>
      </c>
      <c r="I49" s="226">
        <v>23316</v>
      </c>
      <c r="J49" s="451">
        <v>18800</v>
      </c>
      <c r="K49" s="226">
        <v>5460</v>
      </c>
      <c r="L49" s="266">
        <v>950</v>
      </c>
      <c r="M49" s="226">
        <v>1000</v>
      </c>
      <c r="N49" s="226">
        <v>1000</v>
      </c>
      <c r="O49" s="266">
        <v>3050</v>
      </c>
      <c r="P49" s="226">
        <v>150</v>
      </c>
      <c r="Q49" s="226"/>
      <c r="R49" s="264">
        <f t="shared" si="2"/>
        <v>18950</v>
      </c>
      <c r="S49" s="264">
        <f t="shared" si="3"/>
        <v>5460</v>
      </c>
      <c r="T49" s="178">
        <v>23316</v>
      </c>
      <c r="U49" s="452">
        <v>33000</v>
      </c>
      <c r="V49" s="213">
        <v>10750</v>
      </c>
      <c r="W49" s="226">
        <v>23316</v>
      </c>
      <c r="X49" s="452">
        <v>25600</v>
      </c>
      <c r="Y49" s="213">
        <v>7500</v>
      </c>
      <c r="Z49" s="178">
        <v>17700</v>
      </c>
      <c r="AA49" s="453">
        <v>35400</v>
      </c>
      <c r="AB49" s="225">
        <v>9200</v>
      </c>
      <c r="AC49" s="213">
        <v>18840</v>
      </c>
      <c r="AD49" s="452">
        <v>22610</v>
      </c>
      <c r="AE49" s="225">
        <v>7500</v>
      </c>
      <c r="AF49" s="178"/>
      <c r="AG49" s="451"/>
      <c r="AH49" s="178">
        <v>1000</v>
      </c>
      <c r="AI49" s="264">
        <v>2000</v>
      </c>
      <c r="AJ49" s="226">
        <v>11300</v>
      </c>
      <c r="AK49" s="451">
        <v>22600</v>
      </c>
      <c r="AL49" s="178">
        <v>1000</v>
      </c>
      <c r="AM49" s="264">
        <v>2000</v>
      </c>
      <c r="AN49" s="178"/>
      <c r="AO49" s="226">
        <v>4000</v>
      </c>
      <c r="AP49" s="451">
        <v>8000</v>
      </c>
      <c r="AQ49" s="225">
        <v>4000</v>
      </c>
      <c r="AR49" s="265">
        <v>7000</v>
      </c>
      <c r="AS49" s="265">
        <v>14000</v>
      </c>
      <c r="AT49" s="296"/>
      <c r="AU49" s="178">
        <v>23316</v>
      </c>
      <c r="AV49" s="452">
        <v>22600</v>
      </c>
      <c r="AW49" s="178">
        <v>7500</v>
      </c>
      <c r="AX49" s="264">
        <f t="shared" si="4"/>
        <v>187810</v>
      </c>
      <c r="AY49" s="264">
        <f t="shared" si="5"/>
        <v>46450</v>
      </c>
    </row>
    <row r="50" spans="1:51" ht="26.4" x14ac:dyDescent="0.25">
      <c r="A50" s="528">
        <v>46</v>
      </c>
      <c r="B50" s="505" t="s">
        <v>234</v>
      </c>
      <c r="C50" s="227">
        <v>22043</v>
      </c>
      <c r="D50" s="227">
        <v>8390</v>
      </c>
      <c r="E50" s="227">
        <v>10000</v>
      </c>
      <c r="F50" s="178">
        <v>22043</v>
      </c>
      <c r="G50" s="518">
        <v>34200</v>
      </c>
      <c r="H50" s="226">
        <v>14700</v>
      </c>
      <c r="I50" s="226">
        <v>22043</v>
      </c>
      <c r="J50" s="451">
        <v>16500</v>
      </c>
      <c r="K50" s="226">
        <v>7500</v>
      </c>
      <c r="L50" s="266">
        <v>825</v>
      </c>
      <c r="M50" s="297">
        <v>500</v>
      </c>
      <c r="N50" s="297">
        <v>200</v>
      </c>
      <c r="O50" s="266">
        <v>2650</v>
      </c>
      <c r="P50" s="297">
        <v>100</v>
      </c>
      <c r="Q50" s="297"/>
      <c r="R50" s="264">
        <f t="shared" si="2"/>
        <v>16600</v>
      </c>
      <c r="S50" s="264">
        <f t="shared" si="3"/>
        <v>7500</v>
      </c>
      <c r="T50" s="178">
        <v>22043</v>
      </c>
      <c r="U50" s="452">
        <v>31400</v>
      </c>
      <c r="V50" s="213">
        <v>14000</v>
      </c>
      <c r="W50" s="226">
        <v>22043</v>
      </c>
      <c r="X50" s="452">
        <v>26500</v>
      </c>
      <c r="Y50" s="213">
        <v>9100</v>
      </c>
      <c r="Z50" s="178">
        <v>14700</v>
      </c>
      <c r="AA50" s="453">
        <v>29400</v>
      </c>
      <c r="AB50" s="225">
        <v>12300</v>
      </c>
      <c r="AC50" s="213">
        <v>18370</v>
      </c>
      <c r="AD50" s="452">
        <v>22050</v>
      </c>
      <c r="AE50" s="225">
        <v>10000</v>
      </c>
      <c r="AF50" s="178"/>
      <c r="AG50" s="451"/>
      <c r="AH50" s="178">
        <v>4250</v>
      </c>
      <c r="AI50" s="264">
        <v>8500</v>
      </c>
      <c r="AJ50" s="226">
        <v>8000</v>
      </c>
      <c r="AK50" s="451">
        <v>16000</v>
      </c>
      <c r="AL50" s="178">
        <v>8000</v>
      </c>
      <c r="AM50" s="264">
        <v>16000</v>
      </c>
      <c r="AN50" s="178"/>
      <c r="AO50" s="226">
        <v>6000</v>
      </c>
      <c r="AP50" s="451">
        <v>12000</v>
      </c>
      <c r="AQ50" s="225">
        <v>4000</v>
      </c>
      <c r="AR50" s="265">
        <v>700</v>
      </c>
      <c r="AS50" s="265">
        <v>1400</v>
      </c>
      <c r="AT50" s="296"/>
      <c r="AU50" s="178">
        <v>22043</v>
      </c>
      <c r="AV50" s="452">
        <v>22050</v>
      </c>
      <c r="AW50" s="178">
        <v>10000</v>
      </c>
      <c r="AX50" s="264">
        <f t="shared" si="4"/>
        <v>185300</v>
      </c>
      <c r="AY50" s="264">
        <f t="shared" si="5"/>
        <v>59400</v>
      </c>
    </row>
    <row r="51" spans="1:51" ht="13.2" x14ac:dyDescent="0.25">
      <c r="A51" s="528">
        <v>47</v>
      </c>
      <c r="B51" s="505" t="s">
        <v>235</v>
      </c>
      <c r="C51" s="298">
        <v>9463</v>
      </c>
      <c r="D51" s="298">
        <v>4005</v>
      </c>
      <c r="E51" s="298">
        <v>2069</v>
      </c>
      <c r="F51" s="178">
        <v>9463</v>
      </c>
      <c r="G51" s="519">
        <v>14700</v>
      </c>
      <c r="H51" s="226">
        <v>3200</v>
      </c>
      <c r="I51" s="226">
        <v>9463</v>
      </c>
      <c r="J51" s="451">
        <v>7000</v>
      </c>
      <c r="K51" s="226">
        <v>1560</v>
      </c>
      <c r="L51" s="266">
        <v>350</v>
      </c>
      <c r="M51" s="299">
        <v>300</v>
      </c>
      <c r="N51" s="299">
        <v>300</v>
      </c>
      <c r="O51" s="266">
        <v>1100</v>
      </c>
      <c r="P51" s="299"/>
      <c r="Q51" s="299"/>
      <c r="R51" s="264">
        <f t="shared" si="2"/>
        <v>7000</v>
      </c>
      <c r="S51" s="264">
        <f t="shared" si="3"/>
        <v>1560</v>
      </c>
      <c r="T51" s="178">
        <v>9463</v>
      </c>
      <c r="U51" s="452">
        <v>14000</v>
      </c>
      <c r="V51" s="213">
        <v>3000</v>
      </c>
      <c r="W51" s="226">
        <v>9463</v>
      </c>
      <c r="X51" s="452">
        <v>11500</v>
      </c>
      <c r="Y51" s="226">
        <v>3000</v>
      </c>
      <c r="Z51" s="178">
        <v>6700</v>
      </c>
      <c r="AA51" s="453">
        <v>13400</v>
      </c>
      <c r="AB51" s="225">
        <v>3100</v>
      </c>
      <c r="AC51" s="213">
        <v>7340</v>
      </c>
      <c r="AD51" s="452">
        <v>8810</v>
      </c>
      <c r="AE51" s="225">
        <v>2100</v>
      </c>
      <c r="AF51" s="178">
        <v>2000</v>
      </c>
      <c r="AG51" s="451">
        <v>4000</v>
      </c>
      <c r="AH51" s="178"/>
      <c r="AI51" s="264"/>
      <c r="AJ51" s="226">
        <v>2500</v>
      </c>
      <c r="AK51" s="451">
        <v>5000</v>
      </c>
      <c r="AL51" s="213">
        <v>1000</v>
      </c>
      <c r="AM51" s="452">
        <v>2000</v>
      </c>
      <c r="AN51" s="178"/>
      <c r="AO51" s="226">
        <v>2500</v>
      </c>
      <c r="AP51" s="451">
        <v>5000</v>
      </c>
      <c r="AQ51" s="225">
        <v>1000</v>
      </c>
      <c r="AR51" s="265">
        <v>200</v>
      </c>
      <c r="AS51" s="265">
        <v>400</v>
      </c>
      <c r="AT51" s="296"/>
      <c r="AU51" s="178">
        <v>9463</v>
      </c>
      <c r="AV51" s="452">
        <v>8000</v>
      </c>
      <c r="AW51" s="178">
        <v>1900</v>
      </c>
      <c r="AX51" s="264">
        <f t="shared" si="4"/>
        <v>72110</v>
      </c>
      <c r="AY51" s="264">
        <f t="shared" si="5"/>
        <v>14100</v>
      </c>
    </row>
    <row r="52" spans="1:51" ht="26.4" x14ac:dyDescent="0.25">
      <c r="A52" s="528">
        <v>48</v>
      </c>
      <c r="B52" s="505" t="s">
        <v>236</v>
      </c>
      <c r="C52" s="265">
        <v>23259</v>
      </c>
      <c r="D52" s="265">
        <v>8908</v>
      </c>
      <c r="E52" s="265">
        <v>18509</v>
      </c>
      <c r="F52" s="178">
        <v>23259</v>
      </c>
      <c r="G52" s="424">
        <v>35300</v>
      </c>
      <c r="H52" s="226">
        <v>27100</v>
      </c>
      <c r="I52" s="226">
        <v>23259</v>
      </c>
      <c r="J52" s="451">
        <v>17400</v>
      </c>
      <c r="K52" s="226">
        <v>13100</v>
      </c>
      <c r="L52" s="266">
        <v>870</v>
      </c>
      <c r="M52" s="266">
        <v>500</v>
      </c>
      <c r="N52" s="266">
        <v>200</v>
      </c>
      <c r="O52" s="266">
        <v>2800</v>
      </c>
      <c r="P52" s="266"/>
      <c r="Q52" s="266"/>
      <c r="R52" s="264">
        <f t="shared" si="2"/>
        <v>17400</v>
      </c>
      <c r="S52" s="264">
        <f t="shared" si="3"/>
        <v>13100</v>
      </c>
      <c r="T52" s="178">
        <v>23259</v>
      </c>
      <c r="U52" s="452">
        <v>33400</v>
      </c>
      <c r="V52" s="213">
        <v>25920</v>
      </c>
      <c r="W52" s="226">
        <v>23259</v>
      </c>
      <c r="X52" s="452">
        <v>28000</v>
      </c>
      <c r="Y52" s="295">
        <v>21200</v>
      </c>
      <c r="Z52" s="178">
        <v>14300</v>
      </c>
      <c r="AA52" s="453">
        <v>28600</v>
      </c>
      <c r="AB52" s="225">
        <v>21500</v>
      </c>
      <c r="AC52" s="213">
        <v>19420</v>
      </c>
      <c r="AD52" s="452">
        <v>23300</v>
      </c>
      <c r="AE52" s="296">
        <v>18500</v>
      </c>
      <c r="AF52" s="265"/>
      <c r="AG52" s="422"/>
      <c r="AH52" s="265"/>
      <c r="AI52" s="424"/>
      <c r="AJ52" s="266">
        <v>0</v>
      </c>
      <c r="AK52" s="422">
        <v>0</v>
      </c>
      <c r="AL52" s="265">
        <v>1500</v>
      </c>
      <c r="AM52" s="424">
        <v>3000</v>
      </c>
      <c r="AN52" s="265"/>
      <c r="AO52" s="226">
        <v>4000</v>
      </c>
      <c r="AP52" s="451">
        <v>8000</v>
      </c>
      <c r="AQ52" s="296">
        <v>2000</v>
      </c>
      <c r="AR52" s="265">
        <v>750</v>
      </c>
      <c r="AS52" s="265">
        <v>1500</v>
      </c>
      <c r="AT52" s="296"/>
      <c r="AU52" s="178">
        <v>23259</v>
      </c>
      <c r="AV52" s="423">
        <v>23300</v>
      </c>
      <c r="AW52" s="178">
        <v>18500</v>
      </c>
      <c r="AX52" s="264">
        <f t="shared" si="4"/>
        <v>149100</v>
      </c>
      <c r="AY52" s="264">
        <f t="shared" si="5"/>
        <v>107620</v>
      </c>
    </row>
    <row r="53" spans="1:51" ht="13.2" x14ac:dyDescent="0.25">
      <c r="A53" s="528">
        <v>49</v>
      </c>
      <c r="B53" s="540" t="s">
        <v>237</v>
      </c>
      <c r="C53" s="178">
        <v>20741</v>
      </c>
      <c r="D53" s="178">
        <v>9552</v>
      </c>
      <c r="E53" s="178">
        <v>9293</v>
      </c>
      <c r="F53" s="178">
        <v>20741</v>
      </c>
      <c r="G53" s="473">
        <v>34800</v>
      </c>
      <c r="H53" s="226">
        <v>14850</v>
      </c>
      <c r="I53" s="226">
        <v>20741</v>
      </c>
      <c r="J53" s="451">
        <v>16500</v>
      </c>
      <c r="K53" s="226">
        <v>7400</v>
      </c>
      <c r="L53" s="266">
        <v>775</v>
      </c>
      <c r="M53" s="305">
        <v>400</v>
      </c>
      <c r="N53" s="305">
        <v>200</v>
      </c>
      <c r="O53" s="266">
        <v>2500</v>
      </c>
      <c r="P53" s="305">
        <v>300</v>
      </c>
      <c r="Q53" s="305"/>
      <c r="R53" s="264">
        <f t="shared" si="2"/>
        <v>16800</v>
      </c>
      <c r="S53" s="264">
        <f t="shared" si="3"/>
        <v>7400</v>
      </c>
      <c r="T53" s="178">
        <v>20741</v>
      </c>
      <c r="U53" s="452">
        <v>29900</v>
      </c>
      <c r="V53" s="213">
        <v>13800</v>
      </c>
      <c r="W53" s="226">
        <v>20741</v>
      </c>
      <c r="X53" s="452">
        <v>26900</v>
      </c>
      <c r="Y53" s="474">
        <v>13600</v>
      </c>
      <c r="Z53" s="178">
        <v>15200</v>
      </c>
      <c r="AA53" s="453">
        <v>30400</v>
      </c>
      <c r="AB53" s="225">
        <v>14800</v>
      </c>
      <c r="AC53" s="213">
        <v>20000</v>
      </c>
      <c r="AD53" s="452">
        <v>25800</v>
      </c>
      <c r="AE53" s="225">
        <v>12200</v>
      </c>
      <c r="AF53" s="178"/>
      <c r="AG53" s="451"/>
      <c r="AH53" s="178"/>
      <c r="AI53" s="473"/>
      <c r="AJ53" s="305">
        <v>4000</v>
      </c>
      <c r="AK53" s="451">
        <v>8000</v>
      </c>
      <c r="AL53" s="178">
        <v>4500</v>
      </c>
      <c r="AM53" s="473">
        <v>9000</v>
      </c>
      <c r="AN53" s="178"/>
      <c r="AO53" s="226">
        <v>10000</v>
      </c>
      <c r="AP53" s="451">
        <v>20000</v>
      </c>
      <c r="AQ53" s="225">
        <v>8500</v>
      </c>
      <c r="AR53" s="265">
        <v>6500</v>
      </c>
      <c r="AS53" s="265">
        <v>13000</v>
      </c>
      <c r="AT53" s="296"/>
      <c r="AU53" s="178">
        <v>20741</v>
      </c>
      <c r="AV53" s="475">
        <v>21000</v>
      </c>
      <c r="AW53" s="178">
        <v>9200</v>
      </c>
      <c r="AX53" s="264">
        <f t="shared" si="4"/>
        <v>184000</v>
      </c>
      <c r="AY53" s="264">
        <f t="shared" si="5"/>
        <v>72100</v>
      </c>
    </row>
    <row r="54" spans="1:51" ht="13.2" x14ac:dyDescent="0.25">
      <c r="A54" s="528">
        <v>50</v>
      </c>
      <c r="B54" s="505" t="s">
        <v>238</v>
      </c>
      <c r="C54" s="178">
        <v>20011</v>
      </c>
      <c r="D54" s="178">
        <v>10121</v>
      </c>
      <c r="E54" s="178">
        <v>13423</v>
      </c>
      <c r="F54" s="178">
        <v>20011</v>
      </c>
      <c r="G54" s="264">
        <v>29500</v>
      </c>
      <c r="H54" s="226">
        <v>19700</v>
      </c>
      <c r="I54" s="226">
        <v>20011</v>
      </c>
      <c r="J54" s="451">
        <v>15000</v>
      </c>
      <c r="K54" s="226">
        <v>10100</v>
      </c>
      <c r="L54" s="266">
        <v>750</v>
      </c>
      <c r="M54" s="226">
        <v>400</v>
      </c>
      <c r="N54" s="226">
        <v>200</v>
      </c>
      <c r="O54" s="266">
        <v>2400</v>
      </c>
      <c r="P54" s="226"/>
      <c r="Q54" s="226"/>
      <c r="R54" s="264">
        <f t="shared" si="2"/>
        <v>15000</v>
      </c>
      <c r="S54" s="264">
        <f t="shared" si="3"/>
        <v>10100</v>
      </c>
      <c r="T54" s="178">
        <v>20011</v>
      </c>
      <c r="U54" s="452">
        <v>28500</v>
      </c>
      <c r="V54" s="213">
        <v>19000</v>
      </c>
      <c r="W54" s="226">
        <v>20011</v>
      </c>
      <c r="X54" s="452">
        <v>24100</v>
      </c>
      <c r="Y54" s="213">
        <v>16100</v>
      </c>
      <c r="Z54" s="178">
        <v>14000</v>
      </c>
      <c r="AA54" s="453">
        <v>28000</v>
      </c>
      <c r="AB54" s="225">
        <v>16200</v>
      </c>
      <c r="AC54" s="213">
        <v>14000</v>
      </c>
      <c r="AD54" s="452">
        <v>16800</v>
      </c>
      <c r="AE54" s="225">
        <v>12000</v>
      </c>
      <c r="AF54" s="178"/>
      <c r="AG54" s="451"/>
      <c r="AH54" s="178"/>
      <c r="AI54" s="264"/>
      <c r="AJ54" s="226"/>
      <c r="AK54" s="451"/>
      <c r="AL54" s="178">
        <v>2000</v>
      </c>
      <c r="AM54" s="264">
        <v>4000</v>
      </c>
      <c r="AN54" s="178">
        <v>2000</v>
      </c>
      <c r="AO54" s="226">
        <v>4000</v>
      </c>
      <c r="AP54" s="451">
        <v>8000</v>
      </c>
      <c r="AQ54" s="225">
        <v>5000</v>
      </c>
      <c r="AR54" s="265">
        <v>1000</v>
      </c>
      <c r="AS54" s="265">
        <v>2000</v>
      </c>
      <c r="AT54" s="296"/>
      <c r="AU54" s="178">
        <v>20011</v>
      </c>
      <c r="AV54" s="452">
        <v>16800</v>
      </c>
      <c r="AW54" s="178">
        <v>12200</v>
      </c>
      <c r="AX54" s="264">
        <f t="shared" si="4"/>
        <v>128200</v>
      </c>
      <c r="AY54" s="264">
        <f t="shared" si="5"/>
        <v>82500</v>
      </c>
    </row>
    <row r="55" spans="1:51" ht="13.2" x14ac:dyDescent="0.25">
      <c r="A55" s="528">
        <v>51</v>
      </c>
      <c r="B55" s="505" t="s">
        <v>239</v>
      </c>
      <c r="C55" s="178">
        <v>29307</v>
      </c>
      <c r="D55" s="178">
        <v>9516</v>
      </c>
      <c r="E55" s="178">
        <v>6557</v>
      </c>
      <c r="F55" s="178">
        <v>29307</v>
      </c>
      <c r="G55" s="264">
        <v>44700</v>
      </c>
      <c r="H55" s="226">
        <v>9710</v>
      </c>
      <c r="I55" s="226">
        <v>29307</v>
      </c>
      <c r="J55" s="451">
        <v>22000</v>
      </c>
      <c r="K55" s="226">
        <v>4920</v>
      </c>
      <c r="L55" s="266">
        <v>1100</v>
      </c>
      <c r="M55" s="226">
        <v>800</v>
      </c>
      <c r="N55" s="226">
        <v>100</v>
      </c>
      <c r="O55" s="266">
        <v>3500</v>
      </c>
      <c r="P55" s="226"/>
      <c r="Q55" s="226"/>
      <c r="R55" s="264">
        <f t="shared" si="2"/>
        <v>22000</v>
      </c>
      <c r="S55" s="264">
        <f t="shared" si="3"/>
        <v>4920</v>
      </c>
      <c r="T55" s="178">
        <v>29307</v>
      </c>
      <c r="U55" s="452">
        <v>41600</v>
      </c>
      <c r="V55" s="213">
        <v>9200</v>
      </c>
      <c r="W55" s="226">
        <v>29307</v>
      </c>
      <c r="X55" s="452">
        <v>35300</v>
      </c>
      <c r="Y55" s="213">
        <v>7500</v>
      </c>
      <c r="Z55" s="178">
        <v>20000</v>
      </c>
      <c r="AA55" s="453">
        <v>40000</v>
      </c>
      <c r="AB55" s="225">
        <v>8600</v>
      </c>
      <c r="AC55" s="213">
        <v>24750</v>
      </c>
      <c r="AD55" s="452">
        <v>29700</v>
      </c>
      <c r="AE55" s="225">
        <v>6500</v>
      </c>
      <c r="AF55" s="178"/>
      <c r="AG55" s="451"/>
      <c r="AH55" s="178">
        <v>4000</v>
      </c>
      <c r="AI55" s="264">
        <v>8000</v>
      </c>
      <c r="AJ55" s="226">
        <v>1000</v>
      </c>
      <c r="AK55" s="451">
        <v>2000</v>
      </c>
      <c r="AL55" s="178">
        <v>8000</v>
      </c>
      <c r="AM55" s="264">
        <v>10000</v>
      </c>
      <c r="AN55" s="178"/>
      <c r="AO55" s="226">
        <v>6000</v>
      </c>
      <c r="AP55" s="451">
        <v>12000</v>
      </c>
      <c r="AQ55" s="225">
        <v>400</v>
      </c>
      <c r="AR55" s="265">
        <v>3500</v>
      </c>
      <c r="AS55" s="265">
        <v>7000</v>
      </c>
      <c r="AT55" s="296"/>
      <c r="AU55" s="178">
        <v>29307</v>
      </c>
      <c r="AV55" s="452">
        <v>27000</v>
      </c>
      <c r="AW55" s="178">
        <v>6500</v>
      </c>
      <c r="AX55" s="264">
        <f t="shared" si="4"/>
        <v>212600</v>
      </c>
      <c r="AY55" s="264">
        <f t="shared" si="5"/>
        <v>38700</v>
      </c>
    </row>
    <row r="56" spans="1:51" ht="13.2" x14ac:dyDescent="0.25">
      <c r="A56" s="528">
        <v>52</v>
      </c>
      <c r="B56" s="505" t="s">
        <v>240</v>
      </c>
      <c r="C56" s="265">
        <v>15138</v>
      </c>
      <c r="D56" s="265">
        <v>5867</v>
      </c>
      <c r="E56" s="265">
        <v>7710</v>
      </c>
      <c r="F56" s="178">
        <v>15138</v>
      </c>
      <c r="G56" s="424">
        <v>23200</v>
      </c>
      <c r="H56" s="226">
        <v>11400</v>
      </c>
      <c r="I56" s="226">
        <v>15138</v>
      </c>
      <c r="J56" s="451">
        <v>11400</v>
      </c>
      <c r="K56" s="226">
        <v>5450</v>
      </c>
      <c r="L56" s="266">
        <v>570</v>
      </c>
      <c r="M56" s="266">
        <v>500</v>
      </c>
      <c r="N56" s="266">
        <v>200</v>
      </c>
      <c r="O56" s="266">
        <v>1800</v>
      </c>
      <c r="P56" s="266">
        <v>400</v>
      </c>
      <c r="Q56" s="266"/>
      <c r="R56" s="264">
        <f t="shared" si="2"/>
        <v>11800</v>
      </c>
      <c r="S56" s="264">
        <f t="shared" si="3"/>
        <v>5450</v>
      </c>
      <c r="T56" s="178">
        <v>15138</v>
      </c>
      <c r="U56" s="452">
        <v>22700</v>
      </c>
      <c r="V56" s="213">
        <v>11800</v>
      </c>
      <c r="W56" s="226">
        <v>15138</v>
      </c>
      <c r="X56" s="452">
        <v>18300</v>
      </c>
      <c r="Y56" s="295">
        <v>9200</v>
      </c>
      <c r="Z56" s="178">
        <v>11200</v>
      </c>
      <c r="AA56" s="453">
        <v>22400</v>
      </c>
      <c r="AB56" s="225">
        <v>10000</v>
      </c>
      <c r="AC56" s="213">
        <v>13300</v>
      </c>
      <c r="AD56" s="452">
        <v>15960</v>
      </c>
      <c r="AE56" s="296">
        <v>9950</v>
      </c>
      <c r="AF56" s="265"/>
      <c r="AG56" s="422"/>
      <c r="AH56" s="265">
        <v>500</v>
      </c>
      <c r="AI56" s="424">
        <v>1000</v>
      </c>
      <c r="AJ56" s="266"/>
      <c r="AK56" s="422"/>
      <c r="AL56" s="265">
        <v>400</v>
      </c>
      <c r="AM56" s="424">
        <v>800</v>
      </c>
      <c r="AN56" s="265"/>
      <c r="AO56" s="226">
        <v>3500</v>
      </c>
      <c r="AP56" s="451">
        <v>7000</v>
      </c>
      <c r="AQ56" s="296">
        <v>3000</v>
      </c>
      <c r="AR56" s="265"/>
      <c r="AS56" s="265"/>
      <c r="AT56" s="296"/>
      <c r="AU56" s="178">
        <v>15138</v>
      </c>
      <c r="AV56" s="423">
        <v>15300</v>
      </c>
      <c r="AW56" s="178">
        <v>7700</v>
      </c>
      <c r="AX56" s="264">
        <f t="shared" si="4"/>
        <v>103460</v>
      </c>
      <c r="AY56" s="264">
        <f t="shared" si="5"/>
        <v>51650</v>
      </c>
    </row>
    <row r="57" spans="1:51" ht="13.2" x14ac:dyDescent="0.25">
      <c r="A57" s="528">
        <v>53</v>
      </c>
      <c r="B57" s="540" t="s">
        <v>241</v>
      </c>
      <c r="C57" s="265">
        <v>12541</v>
      </c>
      <c r="D57" s="265">
        <v>5576</v>
      </c>
      <c r="E57" s="265">
        <v>7263</v>
      </c>
      <c r="F57" s="178">
        <v>12541</v>
      </c>
      <c r="G57" s="424">
        <v>20800</v>
      </c>
      <c r="H57" s="226">
        <v>10800</v>
      </c>
      <c r="I57" s="226">
        <v>12541</v>
      </c>
      <c r="J57" s="451">
        <v>9400</v>
      </c>
      <c r="K57" s="226">
        <v>5450</v>
      </c>
      <c r="L57" s="266">
        <v>470</v>
      </c>
      <c r="M57" s="266">
        <v>300</v>
      </c>
      <c r="N57" s="266">
        <v>200</v>
      </c>
      <c r="O57" s="266">
        <v>1500</v>
      </c>
      <c r="P57" s="266">
        <v>100</v>
      </c>
      <c r="Q57" s="266"/>
      <c r="R57" s="264">
        <f t="shared" si="2"/>
        <v>9500</v>
      </c>
      <c r="S57" s="264">
        <f t="shared" si="3"/>
        <v>5450</v>
      </c>
      <c r="T57" s="178">
        <v>12541</v>
      </c>
      <c r="U57" s="452">
        <v>18000</v>
      </c>
      <c r="V57" s="213">
        <v>10200</v>
      </c>
      <c r="W57" s="226">
        <v>12541</v>
      </c>
      <c r="X57" s="452">
        <v>15100</v>
      </c>
      <c r="Y57" s="295">
        <v>9500</v>
      </c>
      <c r="Z57" s="178">
        <v>9000</v>
      </c>
      <c r="AA57" s="453">
        <v>18000</v>
      </c>
      <c r="AB57" s="225">
        <v>9000</v>
      </c>
      <c r="AC57" s="213">
        <v>9850</v>
      </c>
      <c r="AD57" s="452">
        <v>11820</v>
      </c>
      <c r="AE57" s="296">
        <v>6800</v>
      </c>
      <c r="AF57" s="265"/>
      <c r="AG57" s="422"/>
      <c r="AH57" s="265"/>
      <c r="AI57" s="424"/>
      <c r="AJ57" s="266">
        <v>1500</v>
      </c>
      <c r="AK57" s="422">
        <v>3000</v>
      </c>
      <c r="AL57" s="265">
        <v>1000</v>
      </c>
      <c r="AM57" s="424">
        <v>2000</v>
      </c>
      <c r="AN57" s="265"/>
      <c r="AO57" s="226">
        <v>5000</v>
      </c>
      <c r="AP57" s="451">
        <v>10000</v>
      </c>
      <c r="AQ57" s="296">
        <v>3500</v>
      </c>
      <c r="AR57" s="265">
        <v>3000</v>
      </c>
      <c r="AS57" s="265">
        <v>6000</v>
      </c>
      <c r="AT57" s="296"/>
      <c r="AU57" s="178">
        <v>12541</v>
      </c>
      <c r="AV57" s="423">
        <v>12600</v>
      </c>
      <c r="AW57" s="178">
        <v>7200</v>
      </c>
      <c r="AX57" s="264">
        <f t="shared" si="4"/>
        <v>96520</v>
      </c>
      <c r="AY57" s="264">
        <f t="shared" si="5"/>
        <v>46200</v>
      </c>
    </row>
    <row r="58" spans="1:51" ht="26.4" x14ac:dyDescent="0.25">
      <c r="A58" s="528">
        <v>54</v>
      </c>
      <c r="B58" s="505" t="s">
        <v>242</v>
      </c>
      <c r="C58" s="178">
        <v>14427</v>
      </c>
      <c r="D58" s="178">
        <v>5966</v>
      </c>
      <c r="E58" s="178">
        <v>5414</v>
      </c>
      <c r="F58" s="178">
        <v>14427</v>
      </c>
      <c r="G58" s="264">
        <v>22700</v>
      </c>
      <c r="H58" s="226">
        <v>8100</v>
      </c>
      <c r="I58" s="226">
        <v>14427</v>
      </c>
      <c r="J58" s="451">
        <v>10900</v>
      </c>
      <c r="K58" s="226">
        <v>4100</v>
      </c>
      <c r="L58" s="266">
        <v>545</v>
      </c>
      <c r="M58" s="226">
        <v>500</v>
      </c>
      <c r="N58" s="226">
        <v>400</v>
      </c>
      <c r="O58" s="266">
        <v>1760</v>
      </c>
      <c r="P58" s="226"/>
      <c r="Q58" s="226"/>
      <c r="R58" s="264">
        <f t="shared" si="2"/>
        <v>10900</v>
      </c>
      <c r="S58" s="264">
        <f t="shared" si="3"/>
        <v>4100</v>
      </c>
      <c r="T58" s="178">
        <v>14427</v>
      </c>
      <c r="U58" s="452">
        <v>20800</v>
      </c>
      <c r="V58" s="213">
        <v>7600</v>
      </c>
      <c r="W58" s="226">
        <v>14427</v>
      </c>
      <c r="X58" s="452">
        <v>17400</v>
      </c>
      <c r="Y58" s="213">
        <v>7500</v>
      </c>
      <c r="Z58" s="178">
        <v>11300</v>
      </c>
      <c r="AA58" s="453">
        <v>22600</v>
      </c>
      <c r="AB58" s="225">
        <v>8200</v>
      </c>
      <c r="AC58" s="213">
        <v>11670</v>
      </c>
      <c r="AD58" s="452">
        <v>14000</v>
      </c>
      <c r="AE58" s="225">
        <v>7000</v>
      </c>
      <c r="AF58" s="178">
        <v>400</v>
      </c>
      <c r="AG58" s="451">
        <v>800</v>
      </c>
      <c r="AH58" s="178">
        <v>400</v>
      </c>
      <c r="AI58" s="264">
        <v>800</v>
      </c>
      <c r="AJ58" s="226">
        <v>2000</v>
      </c>
      <c r="AK58" s="451">
        <v>4000</v>
      </c>
      <c r="AL58" s="178">
        <v>450</v>
      </c>
      <c r="AM58" s="264">
        <v>800</v>
      </c>
      <c r="AN58" s="178"/>
      <c r="AO58" s="226">
        <v>3000</v>
      </c>
      <c r="AP58" s="451">
        <v>6000</v>
      </c>
      <c r="AQ58" s="225">
        <v>1500</v>
      </c>
      <c r="AR58" s="265"/>
      <c r="AS58" s="296"/>
      <c r="AT58" s="296"/>
      <c r="AU58" s="178">
        <v>14427</v>
      </c>
      <c r="AV58" s="452">
        <v>12500</v>
      </c>
      <c r="AW58" s="178">
        <v>5400</v>
      </c>
      <c r="AX58" s="264">
        <f t="shared" si="4"/>
        <v>99700</v>
      </c>
      <c r="AY58" s="264">
        <f t="shared" si="5"/>
        <v>37200</v>
      </c>
    </row>
    <row r="59" spans="1:51" ht="13.2" x14ac:dyDescent="0.25">
      <c r="A59" s="528">
        <v>55</v>
      </c>
      <c r="B59" s="505" t="s">
        <v>243</v>
      </c>
      <c r="C59" s="178">
        <v>500</v>
      </c>
      <c r="D59" s="178">
        <v>450</v>
      </c>
      <c r="E59" s="178">
        <v>500</v>
      </c>
      <c r="F59" s="178">
        <v>500</v>
      </c>
      <c r="G59" s="264">
        <v>800</v>
      </c>
      <c r="H59" s="226">
        <v>800</v>
      </c>
      <c r="I59" s="226">
        <v>500</v>
      </c>
      <c r="J59" s="451">
        <v>380</v>
      </c>
      <c r="K59" s="226">
        <v>380</v>
      </c>
      <c r="L59" s="266">
        <v>20</v>
      </c>
      <c r="M59" s="226">
        <v>50</v>
      </c>
      <c r="N59" s="226">
        <v>50</v>
      </c>
      <c r="O59" s="266">
        <v>50</v>
      </c>
      <c r="P59" s="226"/>
      <c r="Q59" s="226"/>
      <c r="R59" s="264">
        <f t="shared" si="2"/>
        <v>380</v>
      </c>
      <c r="S59" s="264">
        <f t="shared" si="3"/>
        <v>380</v>
      </c>
      <c r="T59" s="178">
        <v>500</v>
      </c>
      <c r="U59" s="452">
        <v>730</v>
      </c>
      <c r="V59" s="213">
        <v>730</v>
      </c>
      <c r="W59" s="226">
        <v>500</v>
      </c>
      <c r="X59" s="452">
        <v>620</v>
      </c>
      <c r="Y59" s="213">
        <v>620</v>
      </c>
      <c r="Z59" s="178">
        <v>300</v>
      </c>
      <c r="AA59" s="453">
        <v>600</v>
      </c>
      <c r="AB59" s="225">
        <v>600</v>
      </c>
      <c r="AC59" s="213">
        <v>420</v>
      </c>
      <c r="AD59" s="452">
        <v>500</v>
      </c>
      <c r="AE59" s="225">
        <v>500</v>
      </c>
      <c r="AF59" s="178"/>
      <c r="AG59" s="451"/>
      <c r="AH59" s="178"/>
      <c r="AI59" s="264"/>
      <c r="AJ59" s="226"/>
      <c r="AK59" s="451"/>
      <c r="AL59" s="178"/>
      <c r="AM59" s="264"/>
      <c r="AN59" s="178"/>
      <c r="AO59" s="226">
        <v>150</v>
      </c>
      <c r="AP59" s="451">
        <v>300</v>
      </c>
      <c r="AQ59" s="225">
        <v>300</v>
      </c>
      <c r="AR59" s="265"/>
      <c r="AS59" s="296"/>
      <c r="AT59" s="296"/>
      <c r="AU59" s="178">
        <v>500</v>
      </c>
      <c r="AV59" s="452">
        <v>500</v>
      </c>
      <c r="AW59" s="178">
        <v>500</v>
      </c>
      <c r="AX59" s="264">
        <f t="shared" si="4"/>
        <v>3250</v>
      </c>
      <c r="AY59" s="264">
        <f t="shared" si="5"/>
        <v>3250</v>
      </c>
    </row>
    <row r="60" spans="1:51" ht="13.2" x14ac:dyDescent="0.25">
      <c r="A60" s="528">
        <v>56</v>
      </c>
      <c r="B60" s="506" t="s">
        <v>163</v>
      </c>
      <c r="C60" s="267"/>
      <c r="D60" s="533"/>
      <c r="E60" s="268"/>
      <c r="F60" s="268"/>
      <c r="G60" s="269"/>
      <c r="H60" s="268"/>
      <c r="I60" s="268"/>
      <c r="J60" s="269"/>
      <c r="K60" s="268"/>
      <c r="L60" s="431"/>
      <c r="M60" s="268"/>
      <c r="N60" s="268"/>
      <c r="O60" s="431"/>
      <c r="P60" s="268"/>
      <c r="Q60" s="268"/>
      <c r="R60" s="264">
        <f t="shared" si="2"/>
        <v>0</v>
      </c>
      <c r="S60" s="264">
        <f t="shared" si="3"/>
        <v>0</v>
      </c>
      <c r="T60" s="225"/>
      <c r="U60" s="453"/>
      <c r="V60" s="225"/>
      <c r="W60" s="225"/>
      <c r="X60" s="453"/>
      <c r="Y60" s="225"/>
      <c r="Z60" s="225"/>
      <c r="AA60" s="453"/>
      <c r="AB60" s="225"/>
      <c r="AC60" s="225"/>
      <c r="AD60" s="453"/>
      <c r="AE60" s="225"/>
      <c r="AF60" s="225"/>
      <c r="AG60" s="453"/>
      <c r="AH60" s="225"/>
      <c r="AI60" s="453"/>
      <c r="AJ60" s="225"/>
      <c r="AK60" s="453"/>
      <c r="AL60" s="225"/>
      <c r="AM60" s="453"/>
      <c r="AN60" s="225"/>
      <c r="AO60" s="225"/>
      <c r="AP60" s="453"/>
      <c r="AQ60" s="225"/>
      <c r="AR60" s="296"/>
      <c r="AS60" s="296"/>
      <c r="AT60" s="296"/>
      <c r="AU60" s="225"/>
      <c r="AV60" s="453"/>
      <c r="AW60" s="225"/>
      <c r="AX60" s="264">
        <f t="shared" si="4"/>
        <v>0</v>
      </c>
      <c r="AY60" s="264">
        <f t="shared" si="5"/>
        <v>0</v>
      </c>
    </row>
    <row r="61" spans="1:51" ht="13.2" x14ac:dyDescent="0.25">
      <c r="A61" s="528">
        <v>57</v>
      </c>
      <c r="B61" s="506" t="s">
        <v>370</v>
      </c>
      <c r="C61" s="267"/>
      <c r="D61" s="533"/>
      <c r="E61" s="268"/>
      <c r="F61" s="268"/>
      <c r="G61" s="269"/>
      <c r="H61" s="268"/>
      <c r="I61" s="268"/>
      <c r="J61" s="269"/>
      <c r="K61" s="268"/>
      <c r="L61" s="431"/>
      <c r="M61" s="268"/>
      <c r="N61" s="268"/>
      <c r="O61" s="431"/>
      <c r="P61" s="268"/>
      <c r="Q61" s="268"/>
      <c r="R61" s="264">
        <f t="shared" si="2"/>
        <v>0</v>
      </c>
      <c r="S61" s="264">
        <f t="shared" si="3"/>
        <v>0</v>
      </c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96"/>
      <c r="AS61" s="296"/>
      <c r="AT61" s="296"/>
      <c r="AU61" s="225"/>
      <c r="AV61" s="225"/>
      <c r="AW61" s="225"/>
      <c r="AX61" s="264">
        <f t="shared" si="4"/>
        <v>0</v>
      </c>
      <c r="AY61" s="264">
        <f t="shared" si="5"/>
        <v>0</v>
      </c>
    </row>
    <row r="62" spans="1:51" ht="13.2" x14ac:dyDescent="0.25">
      <c r="A62" s="528"/>
      <c r="B62" s="528" t="s">
        <v>147</v>
      </c>
      <c r="C62" s="520">
        <f>SUM(C5:C61)</f>
        <v>990077</v>
      </c>
      <c r="D62" s="520">
        <f t="shared" ref="D62:AY62" si="6">SUM(D5:D61)</f>
        <v>410642</v>
      </c>
      <c r="E62" s="520">
        <f t="shared" si="6"/>
        <v>542001</v>
      </c>
      <c r="F62" s="520">
        <f t="shared" si="6"/>
        <v>990077</v>
      </c>
      <c r="G62" s="520">
        <f t="shared" si="6"/>
        <v>1530000</v>
      </c>
      <c r="H62" s="520">
        <f t="shared" si="6"/>
        <v>807070</v>
      </c>
      <c r="I62" s="520">
        <f t="shared" si="6"/>
        <v>990077</v>
      </c>
      <c r="J62" s="520">
        <f t="shared" si="6"/>
        <v>751520</v>
      </c>
      <c r="K62" s="520">
        <f t="shared" si="6"/>
        <v>397120</v>
      </c>
      <c r="L62" s="520">
        <f t="shared" si="6"/>
        <v>38100</v>
      </c>
      <c r="M62" s="520">
        <f t="shared" si="6"/>
        <v>26250</v>
      </c>
      <c r="N62" s="520">
        <f t="shared" si="6"/>
        <v>11150</v>
      </c>
      <c r="O62" s="520">
        <f t="shared" si="6"/>
        <v>120410</v>
      </c>
      <c r="P62" s="520">
        <f t="shared" si="6"/>
        <v>13955</v>
      </c>
      <c r="Q62" s="520">
        <f t="shared" si="6"/>
        <v>270</v>
      </c>
      <c r="R62" s="520">
        <f t="shared" si="6"/>
        <v>765475</v>
      </c>
      <c r="S62" s="520">
        <f t="shared" si="6"/>
        <v>397390</v>
      </c>
      <c r="T62" s="520">
        <f t="shared" si="6"/>
        <v>990077</v>
      </c>
      <c r="U62" s="520">
        <f t="shared" si="6"/>
        <v>1431394</v>
      </c>
      <c r="V62" s="520">
        <f t="shared" si="6"/>
        <v>764320</v>
      </c>
      <c r="W62" s="520">
        <f t="shared" si="6"/>
        <v>990077</v>
      </c>
      <c r="X62" s="520">
        <f t="shared" si="6"/>
        <v>1181230</v>
      </c>
      <c r="Y62" s="520">
        <f t="shared" si="6"/>
        <v>627516</v>
      </c>
      <c r="Z62" s="520">
        <f t="shared" si="6"/>
        <v>669170</v>
      </c>
      <c r="AA62" s="520">
        <f t="shared" si="6"/>
        <v>1338340</v>
      </c>
      <c r="AB62" s="520">
        <f t="shared" si="6"/>
        <v>676080</v>
      </c>
      <c r="AC62" s="520">
        <f t="shared" si="6"/>
        <v>811420</v>
      </c>
      <c r="AD62" s="520">
        <f t="shared" si="6"/>
        <v>982470</v>
      </c>
      <c r="AE62" s="520">
        <f t="shared" si="6"/>
        <v>546290</v>
      </c>
      <c r="AF62" s="520">
        <f t="shared" si="6"/>
        <v>16810</v>
      </c>
      <c r="AG62" s="520">
        <f t="shared" si="6"/>
        <v>33430</v>
      </c>
      <c r="AH62" s="520">
        <f t="shared" si="6"/>
        <v>52210</v>
      </c>
      <c r="AI62" s="520">
        <f t="shared" si="6"/>
        <v>100900</v>
      </c>
      <c r="AJ62" s="520">
        <f t="shared" si="6"/>
        <v>112520</v>
      </c>
      <c r="AK62" s="520">
        <f t="shared" si="6"/>
        <v>226250</v>
      </c>
      <c r="AL62" s="520">
        <f t="shared" si="6"/>
        <v>76990</v>
      </c>
      <c r="AM62" s="520">
        <f t="shared" si="6"/>
        <v>148920</v>
      </c>
      <c r="AN62" s="520">
        <f t="shared" si="6"/>
        <v>12700</v>
      </c>
      <c r="AO62" s="520">
        <f t="shared" si="6"/>
        <v>225520</v>
      </c>
      <c r="AP62" s="520">
        <f t="shared" si="6"/>
        <v>451040</v>
      </c>
      <c r="AQ62" s="520">
        <f t="shared" si="6"/>
        <v>177616</v>
      </c>
      <c r="AR62" s="520">
        <f t="shared" si="6"/>
        <v>117730</v>
      </c>
      <c r="AS62" s="520">
        <f t="shared" si="6"/>
        <v>235460</v>
      </c>
      <c r="AT62" s="520">
        <f t="shared" si="6"/>
        <v>0</v>
      </c>
      <c r="AU62" s="520">
        <f t="shared" si="6"/>
        <v>990077</v>
      </c>
      <c r="AV62" s="520">
        <f t="shared" si="6"/>
        <v>914924</v>
      </c>
      <c r="AW62" s="520">
        <f t="shared" si="6"/>
        <v>513097</v>
      </c>
      <c r="AX62" s="520">
        <f t="shared" si="6"/>
        <v>7044358</v>
      </c>
      <c r="AY62" s="520">
        <f t="shared" si="6"/>
        <v>3317619</v>
      </c>
    </row>
    <row r="63" spans="1:51" ht="11.4" customHeight="1" x14ac:dyDescent="0.25">
      <c r="T63" s="534"/>
      <c r="U63" s="534"/>
      <c r="V63" s="534"/>
      <c r="W63" s="534"/>
      <c r="X63" s="534"/>
      <c r="Y63" s="534"/>
      <c r="Z63" s="534"/>
      <c r="AA63" s="534"/>
      <c r="AB63" s="534"/>
      <c r="AC63" s="534"/>
      <c r="AD63" s="534"/>
      <c r="AE63" s="534"/>
      <c r="AF63" s="534"/>
      <c r="AG63" s="534"/>
      <c r="AH63" s="534"/>
      <c r="AI63" s="534"/>
      <c r="AJ63" s="534"/>
      <c r="AK63" s="534"/>
      <c r="AL63" s="534"/>
      <c r="AM63" s="534"/>
      <c r="AN63" s="534"/>
      <c r="AO63" s="534"/>
      <c r="AP63" s="534"/>
      <c r="AQ63" s="534"/>
      <c r="AR63" s="534"/>
      <c r="AS63" s="534"/>
      <c r="AT63" s="534"/>
      <c r="AU63" s="534"/>
      <c r="AV63" s="534"/>
      <c r="AW63" s="534"/>
      <c r="AX63" s="534"/>
      <c r="AY63" s="534"/>
    </row>
    <row r="64" spans="1:51" ht="11.4" customHeight="1" x14ac:dyDescent="0.25">
      <c r="B64" s="544" t="s">
        <v>318</v>
      </c>
      <c r="C64" s="544"/>
      <c r="D64" s="544"/>
      <c r="E64" s="544"/>
      <c r="F64" s="544"/>
      <c r="G64" s="544"/>
      <c r="H64" s="544"/>
      <c r="I64" s="544"/>
      <c r="J64" s="544"/>
      <c r="K64" s="544"/>
      <c r="L64" s="535"/>
      <c r="M64" s="561" t="s">
        <v>319</v>
      </c>
      <c r="N64" s="561"/>
      <c r="O64" s="561"/>
      <c r="P64" s="561"/>
    </row>
    <row r="65" spans="2:16" ht="11.4" customHeight="1" x14ac:dyDescent="0.25">
      <c r="B65" s="521"/>
      <c r="C65" s="536"/>
      <c r="D65" s="536"/>
      <c r="E65" s="536"/>
      <c r="F65" s="536"/>
      <c r="G65" s="536"/>
      <c r="H65" s="536"/>
      <c r="I65" s="536"/>
      <c r="J65" s="537"/>
      <c r="K65" s="537"/>
      <c r="L65" s="537"/>
      <c r="M65" s="537"/>
      <c r="N65" s="537"/>
      <c r="O65" s="537"/>
      <c r="P65" s="536"/>
    </row>
    <row r="66" spans="2:16" ht="11.4" customHeight="1" x14ac:dyDescent="0.25">
      <c r="B66" s="544" t="s">
        <v>320</v>
      </c>
      <c r="C66" s="544"/>
      <c r="D66" s="544"/>
      <c r="E66" s="544"/>
      <c r="F66" s="544"/>
      <c r="G66" s="544"/>
      <c r="H66" s="544"/>
      <c r="I66" s="544"/>
      <c r="J66" s="544"/>
      <c r="K66" s="544"/>
      <c r="L66" s="535"/>
      <c r="M66" s="545" t="s">
        <v>321</v>
      </c>
      <c r="N66" s="545"/>
      <c r="O66" s="545"/>
      <c r="P66" s="545"/>
    </row>
  </sheetData>
  <autoFilter ref="A4:AY62"/>
  <mergeCells count="27">
    <mergeCell ref="B64:K64"/>
    <mergeCell ref="M64:P64"/>
    <mergeCell ref="AX3:AY3"/>
    <mergeCell ref="F3:H3"/>
    <mergeCell ref="AU3:AW3"/>
    <mergeCell ref="AC3:AE3"/>
    <mergeCell ref="P3:Q3"/>
    <mergeCell ref="AF3:AG3"/>
    <mergeCell ref="AH3:AI3"/>
    <mergeCell ref="AJ3:AK3"/>
    <mergeCell ref="AR3:AT3"/>
    <mergeCell ref="B66:K66"/>
    <mergeCell ref="M66:P66"/>
    <mergeCell ref="A1:AW1"/>
    <mergeCell ref="A2:A4"/>
    <mergeCell ref="B2:B4"/>
    <mergeCell ref="R3:S3"/>
    <mergeCell ref="C3:E3"/>
    <mergeCell ref="T3:V3"/>
    <mergeCell ref="W3:Y3"/>
    <mergeCell ref="Z3:AB3"/>
    <mergeCell ref="AL3:AN3"/>
    <mergeCell ref="AO3:AQ3"/>
    <mergeCell ref="I3:K3"/>
    <mergeCell ref="F2:H2"/>
    <mergeCell ref="I2:S2"/>
    <mergeCell ref="T2:AY2"/>
  </mergeCells>
  <pageMargins left="0" right="0" top="0" bottom="0" header="0" footer="0"/>
  <pageSetup paperSize="9" scale="56" orientation="landscape" r:id="rId1"/>
  <headerFooter alignWithMargins="0"/>
  <colBreaks count="1" manualBreakCount="1">
    <brk id="28" max="6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63"/>
  <sheetViews>
    <sheetView zoomScaleNormal="100" workbookViewId="0">
      <pane xSplit="2" ySplit="4" topLeftCell="C50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44140625" style="19" customWidth="1"/>
    <col min="2" max="2" width="15" style="19" customWidth="1"/>
    <col min="3" max="4" width="9.6640625" style="19" customWidth="1"/>
    <col min="5" max="5" width="8" style="19" customWidth="1"/>
    <col min="6" max="6" width="10.5546875" style="19" customWidth="1"/>
    <col min="7" max="7" width="11.6640625" style="19" customWidth="1"/>
    <col min="8" max="8" width="10.6640625" style="19" customWidth="1"/>
    <col min="9" max="9" width="9.33203125" style="19" customWidth="1"/>
    <col min="10" max="10" width="11.109375" style="19" customWidth="1"/>
    <col min="11" max="11" width="13.33203125" style="19" customWidth="1"/>
    <col min="12" max="12" width="9.33203125" style="19" customWidth="1"/>
    <col min="13" max="13" width="7.5546875" style="19" customWidth="1"/>
    <col min="14" max="14" width="8.109375" style="19" customWidth="1"/>
    <col min="15" max="15" width="7.6640625" style="19" customWidth="1"/>
    <col min="16" max="16384" width="4.33203125" style="19"/>
  </cols>
  <sheetData>
    <row r="1" spans="1:15" ht="28.95" customHeight="1" x14ac:dyDescent="0.25">
      <c r="A1" s="691" t="s">
        <v>269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</row>
    <row r="2" spans="1:15" ht="37.950000000000003" customHeight="1" x14ac:dyDescent="0.25">
      <c r="A2" s="580"/>
      <c r="B2" s="581"/>
      <c r="C2" s="588" t="s">
        <v>270</v>
      </c>
      <c r="D2" s="693"/>
      <c r="E2" s="571"/>
      <c r="F2" s="571" t="s">
        <v>34</v>
      </c>
      <c r="G2" s="571"/>
      <c r="H2" s="571"/>
      <c r="I2" s="262" t="s">
        <v>166</v>
      </c>
      <c r="J2" s="262" t="s">
        <v>167</v>
      </c>
      <c r="K2" s="262" t="s">
        <v>168</v>
      </c>
      <c r="L2" s="262" t="s">
        <v>169</v>
      </c>
      <c r="M2" s="571" t="s">
        <v>85</v>
      </c>
      <c r="N2" s="571"/>
      <c r="O2" s="127"/>
    </row>
    <row r="3" spans="1:15" ht="65.25" customHeight="1" x14ac:dyDescent="0.25">
      <c r="A3" s="580"/>
      <c r="B3" s="581"/>
      <c r="C3" s="257" t="s">
        <v>271</v>
      </c>
      <c r="D3" s="259" t="s">
        <v>272</v>
      </c>
      <c r="E3" s="257" t="s">
        <v>273</v>
      </c>
      <c r="F3" s="17" t="s">
        <v>255</v>
      </c>
      <c r="G3" s="17" t="s">
        <v>40</v>
      </c>
      <c r="H3" s="17" t="s">
        <v>11</v>
      </c>
      <c r="I3" s="83" t="s">
        <v>300</v>
      </c>
      <c r="J3" s="83" t="s">
        <v>301</v>
      </c>
      <c r="K3" s="83" t="s">
        <v>301</v>
      </c>
      <c r="L3" s="83" t="s">
        <v>301</v>
      </c>
      <c r="M3" s="257" t="s">
        <v>181</v>
      </c>
      <c r="N3" s="83" t="s">
        <v>302</v>
      </c>
      <c r="O3" s="261" t="s">
        <v>298</v>
      </c>
    </row>
    <row r="4" spans="1:15" ht="12" x14ac:dyDescent="0.25">
      <c r="A4" s="124">
        <v>1</v>
      </c>
      <c r="B4" s="5" t="s">
        <v>93</v>
      </c>
      <c r="C4" s="12">
        <f>лошади!C5</f>
        <v>9078</v>
      </c>
      <c r="D4" s="12">
        <f>лошади!D5</f>
        <v>3738</v>
      </c>
      <c r="E4" s="12">
        <f>лошади!E5</f>
        <v>4470</v>
      </c>
      <c r="F4" s="60">
        <f>лошади!I5</f>
        <v>9078</v>
      </c>
      <c r="G4" s="60">
        <f>лошади!J5</f>
        <v>4000</v>
      </c>
      <c r="H4" s="60">
        <f>лошади!K5</f>
        <v>2100</v>
      </c>
      <c r="I4" s="166">
        <f>G4*2</f>
        <v>8000</v>
      </c>
      <c r="J4" s="166">
        <f>G4</f>
        <v>4000</v>
      </c>
      <c r="K4" s="166">
        <f>G4</f>
        <v>4000</v>
      </c>
      <c r="L4" s="166">
        <f>G4</f>
        <v>4000</v>
      </c>
      <c r="M4" s="166">
        <f>лошади!L5</f>
        <v>300</v>
      </c>
      <c r="N4" s="166">
        <f>M4*6</f>
        <v>1800</v>
      </c>
      <c r="O4" s="167">
        <f>N4+L4+K4+J4+I4</f>
        <v>21800</v>
      </c>
    </row>
    <row r="5" spans="1:15" ht="12" x14ac:dyDescent="0.25">
      <c r="A5" s="124">
        <v>2</v>
      </c>
      <c r="B5" s="5" t="s">
        <v>94</v>
      </c>
      <c r="C5" s="12">
        <f>лошади!C6</f>
        <v>3125</v>
      </c>
      <c r="D5" s="12">
        <f>лошади!D6</f>
        <v>1534</v>
      </c>
      <c r="E5" s="12">
        <f>лошади!E6</f>
        <v>948</v>
      </c>
      <c r="F5" s="60">
        <f>лошади!I6</f>
        <v>3125</v>
      </c>
      <c r="G5" s="60">
        <f>лошади!J6</f>
        <v>1800</v>
      </c>
      <c r="H5" s="60">
        <f>лошади!K6</f>
        <v>480</v>
      </c>
      <c r="I5" s="166">
        <f t="shared" ref="I5:I60" si="0">G5*2</f>
        <v>3600</v>
      </c>
      <c r="J5" s="166">
        <f t="shared" ref="J5:J60" si="1">G5</f>
        <v>1800</v>
      </c>
      <c r="K5" s="166">
        <f t="shared" ref="K5:K60" si="2">G5</f>
        <v>1800</v>
      </c>
      <c r="L5" s="166">
        <f t="shared" ref="L5:L60" si="3">G5</f>
        <v>1800</v>
      </c>
      <c r="M5" s="166">
        <f>лошади!L6</f>
        <v>200</v>
      </c>
      <c r="N5" s="166">
        <f t="shared" ref="N5:N60" si="4">M5*6</f>
        <v>1200</v>
      </c>
      <c r="O5" s="167">
        <f t="shared" ref="O5:O60" si="5">N5+L5+K5+J5+I5</f>
        <v>10200</v>
      </c>
    </row>
    <row r="6" spans="1:15" ht="12" x14ac:dyDescent="0.25">
      <c r="A6" s="124">
        <v>3</v>
      </c>
      <c r="B6" s="5" t="s">
        <v>92</v>
      </c>
      <c r="C6" s="12">
        <f>лошади!C7</f>
        <v>1767</v>
      </c>
      <c r="D6" s="12">
        <f>лошади!D7</f>
        <v>1109</v>
      </c>
      <c r="E6" s="12">
        <f>лошади!E7</f>
        <v>1004</v>
      </c>
      <c r="F6" s="60">
        <f>лошади!I7</f>
        <v>1767</v>
      </c>
      <c r="G6" s="60">
        <f>лошади!J7</f>
        <v>1050</v>
      </c>
      <c r="H6" s="60">
        <f>лошади!K7</f>
        <v>500</v>
      </c>
      <c r="I6" s="166">
        <f t="shared" si="0"/>
        <v>2100</v>
      </c>
      <c r="J6" s="166">
        <f t="shared" si="1"/>
        <v>1050</v>
      </c>
      <c r="K6" s="166">
        <f t="shared" si="2"/>
        <v>1050</v>
      </c>
      <c r="L6" s="166">
        <f t="shared" si="3"/>
        <v>1050</v>
      </c>
      <c r="M6" s="166">
        <f>лошади!L7</f>
        <v>100</v>
      </c>
      <c r="N6" s="166">
        <f t="shared" si="4"/>
        <v>600</v>
      </c>
      <c r="O6" s="167">
        <f t="shared" si="5"/>
        <v>5850</v>
      </c>
    </row>
    <row r="7" spans="1:15" ht="12" x14ac:dyDescent="0.25">
      <c r="A7" s="52">
        <v>4</v>
      </c>
      <c r="B7" s="5" t="s">
        <v>95</v>
      </c>
      <c r="C7" s="12">
        <f>лошади!C8</f>
        <v>647</v>
      </c>
      <c r="D7" s="12">
        <f>лошади!D8</f>
        <v>326</v>
      </c>
      <c r="E7" s="12">
        <f>лошади!E8</f>
        <v>263</v>
      </c>
      <c r="F7" s="60">
        <f>лошади!I8</f>
        <v>647</v>
      </c>
      <c r="G7" s="60">
        <f>лошади!J8</f>
        <v>400</v>
      </c>
      <c r="H7" s="60">
        <f>лошади!K8</f>
        <v>270</v>
      </c>
      <c r="I7" s="166">
        <f t="shared" si="0"/>
        <v>800</v>
      </c>
      <c r="J7" s="166">
        <f t="shared" si="1"/>
        <v>400</v>
      </c>
      <c r="K7" s="166">
        <f t="shared" si="2"/>
        <v>400</v>
      </c>
      <c r="L7" s="166">
        <f t="shared" si="3"/>
        <v>400</v>
      </c>
      <c r="M7" s="166">
        <f>лошади!L8</f>
        <v>50</v>
      </c>
      <c r="N7" s="166">
        <f t="shared" si="4"/>
        <v>300</v>
      </c>
      <c r="O7" s="167">
        <f t="shared" si="5"/>
        <v>2300</v>
      </c>
    </row>
    <row r="8" spans="1:15" ht="12" x14ac:dyDescent="0.25">
      <c r="A8" s="52">
        <v>5</v>
      </c>
      <c r="B8" s="5" t="s">
        <v>96</v>
      </c>
      <c r="C8" s="12">
        <f>лошади!C9</f>
        <v>2121</v>
      </c>
      <c r="D8" s="12">
        <f>лошади!D9</f>
        <v>670</v>
      </c>
      <c r="E8" s="12">
        <f>лошади!E9</f>
        <v>744</v>
      </c>
      <c r="F8" s="12">
        <f>лошади!I9</f>
        <v>2121</v>
      </c>
      <c r="G8" s="12">
        <f>лошади!J9</f>
        <v>850</v>
      </c>
      <c r="H8" s="12">
        <f>лошади!K9</f>
        <v>380</v>
      </c>
      <c r="I8" s="13">
        <f t="shared" si="0"/>
        <v>1700</v>
      </c>
      <c r="J8" s="13">
        <f t="shared" si="1"/>
        <v>850</v>
      </c>
      <c r="K8" s="13">
        <f t="shared" si="2"/>
        <v>850</v>
      </c>
      <c r="L8" s="13">
        <f t="shared" si="3"/>
        <v>850</v>
      </c>
      <c r="M8" s="13">
        <f>лошади!L9</f>
        <v>100</v>
      </c>
      <c r="N8" s="13">
        <f t="shared" si="4"/>
        <v>600</v>
      </c>
      <c r="O8" s="167">
        <f t="shared" si="5"/>
        <v>4850</v>
      </c>
    </row>
    <row r="9" spans="1:15" ht="12" x14ac:dyDescent="0.25">
      <c r="A9" s="52">
        <v>6</v>
      </c>
      <c r="B9" s="5" t="s">
        <v>97</v>
      </c>
      <c r="C9" s="12">
        <f>лошади!C10</f>
        <v>12003</v>
      </c>
      <c r="D9" s="12">
        <f>лошади!D10</f>
        <v>6462</v>
      </c>
      <c r="E9" s="12">
        <f>лошади!E10</f>
        <v>7493</v>
      </c>
      <c r="F9" s="60">
        <f>лошади!I10</f>
        <v>12003</v>
      </c>
      <c r="G9" s="60">
        <f>лошади!J10</f>
        <v>7000</v>
      </c>
      <c r="H9" s="60">
        <f>лошади!K10</f>
        <v>3800</v>
      </c>
      <c r="I9" s="166">
        <f t="shared" si="0"/>
        <v>14000</v>
      </c>
      <c r="J9" s="166">
        <f t="shared" si="1"/>
        <v>7000</v>
      </c>
      <c r="K9" s="166">
        <f t="shared" si="2"/>
        <v>7000</v>
      </c>
      <c r="L9" s="166">
        <f t="shared" si="3"/>
        <v>7000</v>
      </c>
      <c r="M9" s="166">
        <f>лошади!L10</f>
        <v>500</v>
      </c>
      <c r="N9" s="166">
        <f t="shared" si="4"/>
        <v>3000</v>
      </c>
      <c r="O9" s="167">
        <f t="shared" si="5"/>
        <v>38000</v>
      </c>
    </row>
    <row r="10" spans="1:15" ht="12" x14ac:dyDescent="0.25">
      <c r="A10" s="52">
        <v>7</v>
      </c>
      <c r="B10" s="5" t="s">
        <v>98</v>
      </c>
      <c r="C10" s="12">
        <f>лошади!C11</f>
        <v>1043</v>
      </c>
      <c r="D10" s="12">
        <f>лошади!D11</f>
        <v>83</v>
      </c>
      <c r="E10" s="12">
        <f>лошади!E11</f>
        <v>376</v>
      </c>
      <c r="F10" s="60">
        <f>лошади!I11</f>
        <v>1043</v>
      </c>
      <c r="G10" s="60">
        <f>лошади!J11</f>
        <v>570</v>
      </c>
      <c r="H10" s="60">
        <f>лошади!K11</f>
        <v>200</v>
      </c>
      <c r="I10" s="166">
        <f t="shared" si="0"/>
        <v>1140</v>
      </c>
      <c r="J10" s="166">
        <f t="shared" si="1"/>
        <v>570</v>
      </c>
      <c r="K10" s="166">
        <f t="shared" si="2"/>
        <v>570</v>
      </c>
      <c r="L10" s="166">
        <f t="shared" si="3"/>
        <v>570</v>
      </c>
      <c r="M10" s="166">
        <f>лошади!L11</f>
        <v>50</v>
      </c>
      <c r="N10" s="166">
        <f t="shared" si="4"/>
        <v>300</v>
      </c>
      <c r="O10" s="167">
        <f t="shared" si="5"/>
        <v>3150</v>
      </c>
    </row>
    <row r="11" spans="1:15" ht="12" x14ac:dyDescent="0.25">
      <c r="A11" s="52">
        <v>8</v>
      </c>
      <c r="B11" s="5" t="s">
        <v>99</v>
      </c>
      <c r="C11" s="12">
        <f>лошади!C12</f>
        <v>720</v>
      </c>
      <c r="D11" s="12">
        <f>лошади!D12</f>
        <v>284</v>
      </c>
      <c r="E11" s="12">
        <f>лошади!E12</f>
        <v>225</v>
      </c>
      <c r="F11" s="60">
        <f>лошади!I12</f>
        <v>720</v>
      </c>
      <c r="G11" s="60">
        <f>лошади!J12</f>
        <v>430</v>
      </c>
      <c r="H11" s="60">
        <f>лошади!K12</f>
        <v>160</v>
      </c>
      <c r="I11" s="166">
        <f t="shared" si="0"/>
        <v>860</v>
      </c>
      <c r="J11" s="166">
        <f t="shared" si="1"/>
        <v>430</v>
      </c>
      <c r="K11" s="166">
        <f t="shared" si="2"/>
        <v>430</v>
      </c>
      <c r="L11" s="166">
        <f t="shared" si="3"/>
        <v>430</v>
      </c>
      <c r="M11" s="166">
        <f>лошади!L12</f>
        <v>50</v>
      </c>
      <c r="N11" s="166">
        <f t="shared" si="4"/>
        <v>300</v>
      </c>
      <c r="O11" s="167">
        <f t="shared" si="5"/>
        <v>2450</v>
      </c>
    </row>
    <row r="12" spans="1:15" ht="12" x14ac:dyDescent="0.25">
      <c r="A12" s="52">
        <v>9</v>
      </c>
      <c r="B12" s="5" t="s">
        <v>100</v>
      </c>
      <c r="C12" s="12">
        <f>лошади!C13</f>
        <v>1380</v>
      </c>
      <c r="D12" s="12">
        <f>лошади!D13</f>
        <v>750</v>
      </c>
      <c r="E12" s="12">
        <f>лошади!E13</f>
        <v>145</v>
      </c>
      <c r="F12" s="60">
        <f>лошади!I13</f>
        <v>1380</v>
      </c>
      <c r="G12" s="60">
        <f>лошади!J13</f>
        <v>850</v>
      </c>
      <c r="H12" s="60">
        <f>лошади!K13</f>
        <v>80</v>
      </c>
      <c r="I12" s="166">
        <f t="shared" si="0"/>
        <v>1700</v>
      </c>
      <c r="J12" s="166">
        <f t="shared" si="1"/>
        <v>850</v>
      </c>
      <c r="K12" s="166">
        <f t="shared" si="2"/>
        <v>850</v>
      </c>
      <c r="L12" s="166">
        <f t="shared" si="3"/>
        <v>850</v>
      </c>
      <c r="M12" s="166">
        <f>лошади!L13</f>
        <v>200</v>
      </c>
      <c r="N12" s="166">
        <f t="shared" si="4"/>
        <v>1200</v>
      </c>
      <c r="O12" s="167">
        <f t="shared" si="5"/>
        <v>5450</v>
      </c>
    </row>
    <row r="13" spans="1:15" ht="12" x14ac:dyDescent="0.25">
      <c r="A13" s="52">
        <v>10</v>
      </c>
      <c r="B13" s="5" t="s">
        <v>101</v>
      </c>
      <c r="C13" s="12">
        <f>лошади!C14</f>
        <v>2436</v>
      </c>
      <c r="D13" s="12">
        <f>лошади!D14</f>
        <v>911</v>
      </c>
      <c r="E13" s="12">
        <f>лошади!E14</f>
        <v>1525</v>
      </c>
      <c r="F13" s="60">
        <f>лошади!I14</f>
        <v>2436</v>
      </c>
      <c r="G13" s="60">
        <f>лошади!J14</f>
        <v>1000</v>
      </c>
      <c r="H13" s="60">
        <f>лошади!K14</f>
        <v>800</v>
      </c>
      <c r="I13" s="166">
        <f t="shared" si="0"/>
        <v>2000</v>
      </c>
      <c r="J13" s="166">
        <f t="shared" si="1"/>
        <v>1000</v>
      </c>
      <c r="K13" s="166">
        <f t="shared" si="2"/>
        <v>1000</v>
      </c>
      <c r="L13" s="166">
        <f t="shared" si="3"/>
        <v>1000</v>
      </c>
      <c r="M13" s="166">
        <f>лошади!L14</f>
        <v>200</v>
      </c>
      <c r="N13" s="166">
        <f t="shared" si="4"/>
        <v>1200</v>
      </c>
      <c r="O13" s="167">
        <f t="shared" si="5"/>
        <v>6200</v>
      </c>
    </row>
    <row r="14" spans="1:15" ht="12" x14ac:dyDescent="0.25">
      <c r="A14" s="52">
        <v>11</v>
      </c>
      <c r="B14" s="5" t="s">
        <v>102</v>
      </c>
      <c r="C14" s="12">
        <f>лошади!C15</f>
        <v>3487</v>
      </c>
      <c r="D14" s="12">
        <f>лошади!D15</f>
        <v>1215</v>
      </c>
      <c r="E14" s="12">
        <f>лошади!E15</f>
        <v>2446</v>
      </c>
      <c r="F14" s="12">
        <f>лошади!I15</f>
        <v>3487</v>
      </c>
      <c r="G14" s="12">
        <f>лошади!J15</f>
        <v>2100</v>
      </c>
      <c r="H14" s="12">
        <f>лошади!K15</f>
        <v>1250</v>
      </c>
      <c r="I14" s="13">
        <f t="shared" si="0"/>
        <v>4200</v>
      </c>
      <c r="J14" s="13">
        <f t="shared" si="1"/>
        <v>2100</v>
      </c>
      <c r="K14" s="13">
        <f t="shared" si="2"/>
        <v>2100</v>
      </c>
      <c r="L14" s="13">
        <f t="shared" si="3"/>
        <v>2100</v>
      </c>
      <c r="M14" s="13">
        <f>лошади!L15</f>
        <v>200</v>
      </c>
      <c r="N14" s="13">
        <f t="shared" si="4"/>
        <v>1200</v>
      </c>
      <c r="O14" s="167">
        <f t="shared" si="5"/>
        <v>11700</v>
      </c>
    </row>
    <row r="15" spans="1:15" ht="12" x14ac:dyDescent="0.25">
      <c r="A15" s="52">
        <v>12</v>
      </c>
      <c r="B15" s="5" t="s">
        <v>103</v>
      </c>
      <c r="C15" s="12">
        <f>лошади!C16</f>
        <v>1038</v>
      </c>
      <c r="D15" s="12">
        <f>лошади!D16</f>
        <v>410</v>
      </c>
      <c r="E15" s="12">
        <f>лошади!E16</f>
        <v>326</v>
      </c>
      <c r="F15" s="60">
        <f>лошади!I16</f>
        <v>1038</v>
      </c>
      <c r="G15" s="60">
        <f>лошади!J16</f>
        <v>620</v>
      </c>
      <c r="H15" s="60">
        <f>лошади!K16</f>
        <v>170</v>
      </c>
      <c r="I15" s="166">
        <f t="shared" si="0"/>
        <v>1240</v>
      </c>
      <c r="J15" s="166">
        <f t="shared" si="1"/>
        <v>620</v>
      </c>
      <c r="K15" s="166">
        <f t="shared" si="2"/>
        <v>620</v>
      </c>
      <c r="L15" s="166">
        <f t="shared" si="3"/>
        <v>620</v>
      </c>
      <c r="M15" s="166">
        <f>лошади!L16</f>
        <v>50</v>
      </c>
      <c r="N15" s="166">
        <f t="shared" si="4"/>
        <v>300</v>
      </c>
      <c r="O15" s="167">
        <f t="shared" si="5"/>
        <v>3400</v>
      </c>
    </row>
    <row r="16" spans="1:15" ht="12" x14ac:dyDescent="0.25">
      <c r="A16" s="52">
        <v>13</v>
      </c>
      <c r="B16" s="5" t="s">
        <v>104</v>
      </c>
      <c r="C16" s="12">
        <f>лошади!C17</f>
        <v>850</v>
      </c>
      <c r="D16" s="12">
        <f>лошади!D17</f>
        <v>334</v>
      </c>
      <c r="E16" s="12">
        <f>лошади!E17</f>
        <v>200</v>
      </c>
      <c r="F16" s="60">
        <f>лошади!I17</f>
        <v>850</v>
      </c>
      <c r="G16" s="60">
        <f>лошади!J17</f>
        <v>400</v>
      </c>
      <c r="H16" s="60">
        <f>лошади!K17</f>
        <v>100</v>
      </c>
      <c r="I16" s="166">
        <f t="shared" si="0"/>
        <v>800</v>
      </c>
      <c r="J16" s="166">
        <f t="shared" si="1"/>
        <v>400</v>
      </c>
      <c r="K16" s="166">
        <f t="shared" si="2"/>
        <v>400</v>
      </c>
      <c r="L16" s="166">
        <f t="shared" si="3"/>
        <v>400</v>
      </c>
      <c r="M16" s="166">
        <f>лошади!L17</f>
        <v>50</v>
      </c>
      <c r="N16" s="166">
        <f t="shared" si="4"/>
        <v>300</v>
      </c>
      <c r="O16" s="167">
        <f t="shared" si="5"/>
        <v>2300</v>
      </c>
    </row>
    <row r="17" spans="1:15" ht="12" x14ac:dyDescent="0.25">
      <c r="A17" s="52">
        <v>14</v>
      </c>
      <c r="B17" s="5" t="s">
        <v>105</v>
      </c>
      <c r="C17" s="12">
        <f>лошади!C18</f>
        <v>1400</v>
      </c>
      <c r="D17" s="12">
        <f>лошади!D18</f>
        <v>784</v>
      </c>
      <c r="E17" s="12">
        <f>лошади!E18</f>
        <v>1030</v>
      </c>
      <c r="F17" s="12">
        <f>лошади!I18</f>
        <v>1400</v>
      </c>
      <c r="G17" s="12">
        <f>лошади!J18</f>
        <v>720</v>
      </c>
      <c r="H17" s="12">
        <f>лошади!K18</f>
        <v>600</v>
      </c>
      <c r="I17" s="13">
        <f t="shared" si="0"/>
        <v>1440</v>
      </c>
      <c r="J17" s="13">
        <f t="shared" si="1"/>
        <v>720</v>
      </c>
      <c r="K17" s="13">
        <f t="shared" si="2"/>
        <v>720</v>
      </c>
      <c r="L17" s="13">
        <f t="shared" si="3"/>
        <v>720</v>
      </c>
      <c r="M17" s="13">
        <f>лошади!L18</f>
        <v>100</v>
      </c>
      <c r="N17" s="13">
        <f t="shared" si="4"/>
        <v>600</v>
      </c>
      <c r="O17" s="167">
        <f t="shared" si="5"/>
        <v>4200</v>
      </c>
    </row>
    <row r="18" spans="1:15" ht="12" x14ac:dyDescent="0.25">
      <c r="A18" s="52">
        <v>15</v>
      </c>
      <c r="B18" s="5" t="s">
        <v>106</v>
      </c>
      <c r="C18" s="12">
        <f>лошади!C19</f>
        <v>542</v>
      </c>
      <c r="D18" s="12">
        <f>лошади!D19</f>
        <v>224</v>
      </c>
      <c r="E18" s="12">
        <f>лошади!E19</f>
        <v>367</v>
      </c>
      <c r="F18" s="60">
        <f>лошади!I19</f>
        <v>542</v>
      </c>
      <c r="G18" s="60">
        <f>лошади!J19</f>
        <v>320</v>
      </c>
      <c r="H18" s="60">
        <f>лошади!K19</f>
        <v>200</v>
      </c>
      <c r="I18" s="166">
        <f t="shared" si="0"/>
        <v>640</v>
      </c>
      <c r="J18" s="166">
        <f t="shared" si="1"/>
        <v>320</v>
      </c>
      <c r="K18" s="166">
        <f t="shared" si="2"/>
        <v>320</v>
      </c>
      <c r="L18" s="166">
        <f t="shared" si="3"/>
        <v>320</v>
      </c>
      <c r="M18" s="166">
        <f>лошади!L19</f>
        <v>100</v>
      </c>
      <c r="N18" s="166">
        <f t="shared" si="4"/>
        <v>600</v>
      </c>
      <c r="O18" s="167">
        <f t="shared" si="5"/>
        <v>2200</v>
      </c>
    </row>
    <row r="19" spans="1:15" ht="12" x14ac:dyDescent="0.25">
      <c r="A19" s="52">
        <v>16</v>
      </c>
      <c r="B19" s="5" t="s">
        <v>107</v>
      </c>
      <c r="C19" s="12">
        <f>лошади!C20</f>
        <v>914</v>
      </c>
      <c r="D19" s="12">
        <f>лошади!D20</f>
        <v>370</v>
      </c>
      <c r="E19" s="12">
        <f>лошади!E20</f>
        <v>341</v>
      </c>
      <c r="F19" s="60">
        <f>лошади!I20</f>
        <v>914</v>
      </c>
      <c r="G19" s="60">
        <f>лошади!J20</f>
        <v>500</v>
      </c>
      <c r="H19" s="60">
        <f>лошади!K20</f>
        <v>180</v>
      </c>
      <c r="I19" s="166">
        <f t="shared" si="0"/>
        <v>1000</v>
      </c>
      <c r="J19" s="166">
        <f t="shared" si="1"/>
        <v>500</v>
      </c>
      <c r="K19" s="166">
        <f t="shared" si="2"/>
        <v>500</v>
      </c>
      <c r="L19" s="166">
        <f t="shared" si="3"/>
        <v>500</v>
      </c>
      <c r="M19" s="166">
        <f>лошади!L20</f>
        <v>100</v>
      </c>
      <c r="N19" s="166">
        <f t="shared" si="4"/>
        <v>600</v>
      </c>
      <c r="O19" s="167">
        <f t="shared" si="5"/>
        <v>3100</v>
      </c>
    </row>
    <row r="20" spans="1:15" ht="12" x14ac:dyDescent="0.25">
      <c r="A20" s="52">
        <v>17</v>
      </c>
      <c r="B20" s="5" t="s">
        <v>108</v>
      </c>
      <c r="C20" s="12">
        <f>лошади!C21</f>
        <v>778</v>
      </c>
      <c r="D20" s="12">
        <f>лошади!D21</f>
        <v>210</v>
      </c>
      <c r="E20" s="12">
        <f>лошади!E21</f>
        <v>286</v>
      </c>
      <c r="F20" s="60">
        <f>лошади!I21</f>
        <v>778</v>
      </c>
      <c r="G20" s="60">
        <f>лошади!J21</f>
        <v>330</v>
      </c>
      <c r="H20" s="60">
        <f>лошади!K21</f>
        <v>160</v>
      </c>
      <c r="I20" s="166">
        <f t="shared" si="0"/>
        <v>660</v>
      </c>
      <c r="J20" s="166">
        <f t="shared" si="1"/>
        <v>330</v>
      </c>
      <c r="K20" s="166">
        <f t="shared" si="2"/>
        <v>330</v>
      </c>
      <c r="L20" s="166">
        <f t="shared" si="3"/>
        <v>330</v>
      </c>
      <c r="M20" s="166">
        <f>лошади!L21</f>
        <v>100</v>
      </c>
      <c r="N20" s="166">
        <f t="shared" si="4"/>
        <v>600</v>
      </c>
      <c r="O20" s="167">
        <f t="shared" si="5"/>
        <v>2250</v>
      </c>
    </row>
    <row r="21" spans="1:15" ht="12" x14ac:dyDescent="0.25">
      <c r="A21" s="52">
        <v>18</v>
      </c>
      <c r="B21" s="5" t="s">
        <v>109</v>
      </c>
      <c r="C21" s="12">
        <f>лошади!C22</f>
        <v>3544</v>
      </c>
      <c r="D21" s="12">
        <f>лошади!D22</f>
        <v>1159</v>
      </c>
      <c r="E21" s="12">
        <f>лошади!E22</f>
        <v>2758</v>
      </c>
      <c r="F21" s="60">
        <f>лошади!I22</f>
        <v>3544</v>
      </c>
      <c r="G21" s="60">
        <f>лошади!J22</f>
        <v>1600</v>
      </c>
      <c r="H21" s="60">
        <f>лошади!K22</f>
        <v>1400</v>
      </c>
      <c r="I21" s="166">
        <f t="shared" si="0"/>
        <v>3200</v>
      </c>
      <c r="J21" s="166">
        <f t="shared" si="1"/>
        <v>1600</v>
      </c>
      <c r="K21" s="166">
        <f t="shared" si="2"/>
        <v>1600</v>
      </c>
      <c r="L21" s="166">
        <f t="shared" si="3"/>
        <v>1600</v>
      </c>
      <c r="M21" s="166">
        <f>лошади!L22</f>
        <v>200</v>
      </c>
      <c r="N21" s="166">
        <f t="shared" si="4"/>
        <v>1200</v>
      </c>
      <c r="O21" s="167">
        <f t="shared" si="5"/>
        <v>9200</v>
      </c>
    </row>
    <row r="22" spans="1:15" ht="12" x14ac:dyDescent="0.25">
      <c r="A22" s="52">
        <v>19</v>
      </c>
      <c r="B22" s="5" t="s">
        <v>110</v>
      </c>
      <c r="C22" s="12">
        <f>лошади!C23</f>
        <v>2696</v>
      </c>
      <c r="D22" s="12">
        <f>лошади!D23</f>
        <v>1523</v>
      </c>
      <c r="E22" s="12">
        <f>лошади!E23</f>
        <v>2060</v>
      </c>
      <c r="F22" s="60">
        <f>лошади!I23</f>
        <v>2696</v>
      </c>
      <c r="G22" s="60">
        <f>лошади!J23</f>
        <v>1400</v>
      </c>
      <c r="H22" s="60">
        <f>лошади!K23</f>
        <v>1100</v>
      </c>
      <c r="I22" s="166">
        <f t="shared" si="0"/>
        <v>2800</v>
      </c>
      <c r="J22" s="166">
        <f t="shared" si="1"/>
        <v>1400</v>
      </c>
      <c r="K22" s="166">
        <f t="shared" si="2"/>
        <v>1400</v>
      </c>
      <c r="L22" s="166">
        <f t="shared" si="3"/>
        <v>1400</v>
      </c>
      <c r="M22" s="166">
        <f>лошади!L23</f>
        <v>100</v>
      </c>
      <c r="N22" s="166">
        <f t="shared" si="4"/>
        <v>600</v>
      </c>
      <c r="O22" s="167">
        <f t="shared" si="5"/>
        <v>7600</v>
      </c>
    </row>
    <row r="23" spans="1:15" ht="12" x14ac:dyDescent="0.25">
      <c r="A23" s="52">
        <v>20</v>
      </c>
      <c r="B23" s="5" t="s">
        <v>111</v>
      </c>
      <c r="C23" s="12">
        <f>лошади!C24</f>
        <v>2090</v>
      </c>
      <c r="D23" s="12">
        <f>лошади!D24</f>
        <v>920</v>
      </c>
      <c r="E23" s="12">
        <f>лошади!E24</f>
        <v>788</v>
      </c>
      <c r="F23" s="12">
        <f>лошади!I24</f>
        <v>2090</v>
      </c>
      <c r="G23" s="12">
        <f>лошади!J24</f>
        <v>1270</v>
      </c>
      <c r="H23" s="12">
        <f>лошади!K24</f>
        <v>400</v>
      </c>
      <c r="I23" s="13">
        <f t="shared" si="0"/>
        <v>2540</v>
      </c>
      <c r="J23" s="13">
        <f t="shared" si="1"/>
        <v>1270</v>
      </c>
      <c r="K23" s="13">
        <f t="shared" si="2"/>
        <v>1270</v>
      </c>
      <c r="L23" s="13">
        <f t="shared" si="3"/>
        <v>1270</v>
      </c>
      <c r="M23" s="13">
        <f>лошади!L24</f>
        <v>100</v>
      </c>
      <c r="N23" s="13">
        <f t="shared" si="4"/>
        <v>600</v>
      </c>
      <c r="O23" s="167">
        <f t="shared" si="5"/>
        <v>6950</v>
      </c>
    </row>
    <row r="24" spans="1:15" ht="12" x14ac:dyDescent="0.25">
      <c r="A24" s="52">
        <v>21</v>
      </c>
      <c r="B24" s="5" t="s">
        <v>112</v>
      </c>
      <c r="C24" s="12">
        <f>лошади!C25</f>
        <v>1741</v>
      </c>
      <c r="D24" s="12">
        <f>лошади!D25</f>
        <v>891</v>
      </c>
      <c r="E24" s="12">
        <f>лошади!E25</f>
        <v>400</v>
      </c>
      <c r="F24" s="60">
        <f>лошади!I25</f>
        <v>1741</v>
      </c>
      <c r="G24" s="60">
        <f>лошади!J25</f>
        <v>900</v>
      </c>
      <c r="H24" s="60">
        <f>лошади!K25</f>
        <v>200</v>
      </c>
      <c r="I24" s="166">
        <f t="shared" si="0"/>
        <v>1800</v>
      </c>
      <c r="J24" s="166">
        <f t="shared" si="1"/>
        <v>900</v>
      </c>
      <c r="K24" s="166">
        <f t="shared" si="2"/>
        <v>900</v>
      </c>
      <c r="L24" s="166">
        <f t="shared" si="3"/>
        <v>900</v>
      </c>
      <c r="M24" s="166">
        <f>лошади!L25</f>
        <v>200</v>
      </c>
      <c r="N24" s="166">
        <f t="shared" si="4"/>
        <v>1200</v>
      </c>
      <c r="O24" s="167">
        <f t="shared" si="5"/>
        <v>5700</v>
      </c>
    </row>
    <row r="25" spans="1:15" ht="12" x14ac:dyDescent="0.25">
      <c r="A25" s="52">
        <v>22</v>
      </c>
      <c r="B25" s="5" t="s">
        <v>113</v>
      </c>
      <c r="C25" s="12">
        <f>лошади!C26</f>
        <v>867</v>
      </c>
      <c r="D25" s="12">
        <f>лошади!D26</f>
        <v>425</v>
      </c>
      <c r="E25" s="12">
        <f>лошади!E26</f>
        <v>304</v>
      </c>
      <c r="F25" s="60">
        <f>лошади!I26</f>
        <v>867</v>
      </c>
      <c r="G25" s="60">
        <f>лошади!J26</f>
        <v>520</v>
      </c>
      <c r="H25" s="60">
        <f>лошади!K26</f>
        <v>160</v>
      </c>
      <c r="I25" s="166">
        <f t="shared" si="0"/>
        <v>1040</v>
      </c>
      <c r="J25" s="166">
        <f t="shared" si="1"/>
        <v>520</v>
      </c>
      <c r="K25" s="166">
        <f t="shared" si="2"/>
        <v>520</v>
      </c>
      <c r="L25" s="166">
        <f t="shared" si="3"/>
        <v>520</v>
      </c>
      <c r="M25" s="166">
        <f>лошади!L26</f>
        <v>100</v>
      </c>
      <c r="N25" s="166">
        <f t="shared" si="4"/>
        <v>600</v>
      </c>
      <c r="O25" s="167">
        <f t="shared" si="5"/>
        <v>3200</v>
      </c>
    </row>
    <row r="26" spans="1:15" ht="12" x14ac:dyDescent="0.25">
      <c r="A26" s="52">
        <v>23</v>
      </c>
      <c r="B26" s="5" t="s">
        <v>114</v>
      </c>
      <c r="C26" s="12">
        <f>лошади!C27</f>
        <v>1034</v>
      </c>
      <c r="D26" s="12">
        <f>лошади!D27</f>
        <v>508</v>
      </c>
      <c r="E26" s="12">
        <f>лошади!E27</f>
        <v>305</v>
      </c>
      <c r="F26" s="60">
        <f>лошади!I27</f>
        <v>1034</v>
      </c>
      <c r="G26" s="60">
        <f>лошади!J27</f>
        <v>510</v>
      </c>
      <c r="H26" s="60">
        <f>лошади!K27</f>
        <v>160</v>
      </c>
      <c r="I26" s="166">
        <f t="shared" si="0"/>
        <v>1020</v>
      </c>
      <c r="J26" s="166">
        <f t="shared" si="1"/>
        <v>510</v>
      </c>
      <c r="K26" s="166">
        <f t="shared" si="2"/>
        <v>510</v>
      </c>
      <c r="L26" s="166">
        <f t="shared" si="3"/>
        <v>510</v>
      </c>
      <c r="M26" s="166">
        <f>лошади!L27</f>
        <v>100</v>
      </c>
      <c r="N26" s="166">
        <f t="shared" si="4"/>
        <v>600</v>
      </c>
      <c r="O26" s="167">
        <f t="shared" si="5"/>
        <v>3150</v>
      </c>
    </row>
    <row r="27" spans="1:15" ht="12" x14ac:dyDescent="0.25">
      <c r="A27" s="52">
        <v>24</v>
      </c>
      <c r="B27" s="5" t="s">
        <v>115</v>
      </c>
      <c r="C27" s="12">
        <f>лошади!C28</f>
        <v>4431</v>
      </c>
      <c r="D27" s="12">
        <f>лошади!D28</f>
        <v>1797</v>
      </c>
      <c r="E27" s="12">
        <f>лошади!E28</f>
        <v>3175</v>
      </c>
      <c r="F27" s="60">
        <f>лошади!I28</f>
        <v>4431</v>
      </c>
      <c r="G27" s="60">
        <f>лошади!J28</f>
        <v>1900</v>
      </c>
      <c r="H27" s="60">
        <f>лошади!K28</f>
        <v>1600</v>
      </c>
      <c r="I27" s="166">
        <f t="shared" si="0"/>
        <v>3800</v>
      </c>
      <c r="J27" s="166">
        <f t="shared" si="1"/>
        <v>1900</v>
      </c>
      <c r="K27" s="166">
        <f t="shared" si="2"/>
        <v>1900</v>
      </c>
      <c r="L27" s="166">
        <f t="shared" si="3"/>
        <v>1900</v>
      </c>
      <c r="M27" s="166">
        <f>лошади!L28</f>
        <v>200</v>
      </c>
      <c r="N27" s="166">
        <f t="shared" si="4"/>
        <v>1200</v>
      </c>
      <c r="O27" s="167">
        <f t="shared" si="5"/>
        <v>10700</v>
      </c>
    </row>
    <row r="28" spans="1:15" ht="12" x14ac:dyDescent="0.25">
      <c r="A28" s="52">
        <v>25</v>
      </c>
      <c r="B28" s="5" t="s">
        <v>116</v>
      </c>
      <c r="C28" s="12">
        <f>лошади!C29</f>
        <v>2469</v>
      </c>
      <c r="D28" s="12">
        <f>лошади!D29</f>
        <v>1192</v>
      </c>
      <c r="E28" s="12">
        <f>лошади!E29</f>
        <v>1489</v>
      </c>
      <c r="F28" s="60">
        <f>лошади!I29</f>
        <v>2469</v>
      </c>
      <c r="G28" s="60">
        <f>лошади!J29</f>
        <v>1100</v>
      </c>
      <c r="H28" s="60">
        <f>лошади!K29</f>
        <v>800</v>
      </c>
      <c r="I28" s="166">
        <f t="shared" si="0"/>
        <v>2200</v>
      </c>
      <c r="J28" s="166">
        <f t="shared" si="1"/>
        <v>1100</v>
      </c>
      <c r="K28" s="166">
        <f t="shared" si="2"/>
        <v>1100</v>
      </c>
      <c r="L28" s="166">
        <f t="shared" si="3"/>
        <v>1100</v>
      </c>
      <c r="M28" s="166">
        <f>лошади!L29</f>
        <v>100</v>
      </c>
      <c r="N28" s="166">
        <f t="shared" si="4"/>
        <v>600</v>
      </c>
      <c r="O28" s="167">
        <f t="shared" si="5"/>
        <v>6100</v>
      </c>
    </row>
    <row r="29" spans="1:15" ht="12" x14ac:dyDescent="0.25">
      <c r="A29" s="52">
        <v>26</v>
      </c>
      <c r="B29" s="5" t="s">
        <v>117</v>
      </c>
      <c r="C29" s="12">
        <f>лошади!C30</f>
        <v>2349</v>
      </c>
      <c r="D29" s="12">
        <f>лошади!D30</f>
        <v>699</v>
      </c>
      <c r="E29" s="12">
        <f>лошади!E30</f>
        <v>399</v>
      </c>
      <c r="F29" s="60">
        <f>лошади!I30</f>
        <v>2349</v>
      </c>
      <c r="G29" s="60">
        <f>лошади!J30</f>
        <v>1400</v>
      </c>
      <c r="H29" s="60">
        <f>лошади!K30</f>
        <v>200</v>
      </c>
      <c r="I29" s="166">
        <f t="shared" si="0"/>
        <v>2800</v>
      </c>
      <c r="J29" s="166">
        <f t="shared" si="1"/>
        <v>1400</v>
      </c>
      <c r="K29" s="166">
        <f t="shared" si="2"/>
        <v>1400</v>
      </c>
      <c r="L29" s="166">
        <f t="shared" si="3"/>
        <v>1400</v>
      </c>
      <c r="M29" s="166">
        <f>лошади!L30</f>
        <v>200</v>
      </c>
      <c r="N29" s="166">
        <f t="shared" si="4"/>
        <v>1200</v>
      </c>
      <c r="O29" s="167">
        <f t="shared" si="5"/>
        <v>8200</v>
      </c>
    </row>
    <row r="30" spans="1:15" ht="12" x14ac:dyDescent="0.25">
      <c r="A30" s="52">
        <v>27</v>
      </c>
      <c r="B30" s="5" t="s">
        <v>118</v>
      </c>
      <c r="C30" s="12">
        <f>лошади!C31</f>
        <v>1532</v>
      </c>
      <c r="D30" s="12">
        <f>лошади!D31</f>
        <v>654</v>
      </c>
      <c r="E30" s="12">
        <f>лошади!E31</f>
        <v>752</v>
      </c>
      <c r="F30" s="12">
        <f>лошади!I31</f>
        <v>1532</v>
      </c>
      <c r="G30" s="12">
        <f>лошади!J31</f>
        <v>600</v>
      </c>
      <c r="H30" s="12">
        <f>лошади!K31</f>
        <v>120</v>
      </c>
      <c r="I30" s="13">
        <f t="shared" si="0"/>
        <v>1200</v>
      </c>
      <c r="J30" s="13">
        <f t="shared" si="1"/>
        <v>600</v>
      </c>
      <c r="K30" s="13">
        <f t="shared" si="2"/>
        <v>600</v>
      </c>
      <c r="L30" s="13">
        <f t="shared" si="3"/>
        <v>600</v>
      </c>
      <c r="M30" s="13">
        <f>лошади!L31</f>
        <v>500</v>
      </c>
      <c r="N30" s="13">
        <f t="shared" si="4"/>
        <v>3000</v>
      </c>
      <c r="O30" s="167">
        <f t="shared" si="5"/>
        <v>6000</v>
      </c>
    </row>
    <row r="31" spans="1:15" ht="12" x14ac:dyDescent="0.25">
      <c r="A31" s="52">
        <v>28</v>
      </c>
      <c r="B31" s="5" t="s">
        <v>119</v>
      </c>
      <c r="C31" s="12">
        <f>лошади!C32</f>
        <v>2481</v>
      </c>
      <c r="D31" s="12">
        <f>лошади!D32</f>
        <v>897</v>
      </c>
      <c r="E31" s="12">
        <f>лошади!E32</f>
        <v>1603</v>
      </c>
      <c r="F31" s="60">
        <f>лошади!I32</f>
        <v>2481</v>
      </c>
      <c r="G31" s="60">
        <f>лошади!J32</f>
        <v>1450</v>
      </c>
      <c r="H31" s="60">
        <f>лошади!K32</f>
        <v>820</v>
      </c>
      <c r="I31" s="166">
        <f t="shared" si="0"/>
        <v>2900</v>
      </c>
      <c r="J31" s="166">
        <f t="shared" si="1"/>
        <v>1450</v>
      </c>
      <c r="K31" s="166">
        <f t="shared" si="2"/>
        <v>1450</v>
      </c>
      <c r="L31" s="166">
        <f t="shared" si="3"/>
        <v>1450</v>
      </c>
      <c r="M31" s="166">
        <f>лошади!L32</f>
        <v>200</v>
      </c>
      <c r="N31" s="166">
        <f t="shared" si="4"/>
        <v>1200</v>
      </c>
      <c r="O31" s="167">
        <f t="shared" si="5"/>
        <v>8450</v>
      </c>
    </row>
    <row r="32" spans="1:15" ht="12" x14ac:dyDescent="0.25">
      <c r="A32" s="52">
        <v>29</v>
      </c>
      <c r="B32" s="5" t="s">
        <v>120</v>
      </c>
      <c r="C32" s="12">
        <f>лошади!C33</f>
        <v>1037</v>
      </c>
      <c r="D32" s="12">
        <f>лошади!D33</f>
        <v>484</v>
      </c>
      <c r="E32" s="12">
        <f>лошади!E33</f>
        <v>268</v>
      </c>
      <c r="F32" s="60">
        <f>лошади!I33</f>
        <v>1037</v>
      </c>
      <c r="G32" s="60">
        <f>лошади!J33</f>
        <v>500</v>
      </c>
      <c r="H32" s="60">
        <f>лошади!K33</f>
        <v>150</v>
      </c>
      <c r="I32" s="166">
        <f t="shared" si="0"/>
        <v>1000</v>
      </c>
      <c r="J32" s="166">
        <f t="shared" si="1"/>
        <v>500</v>
      </c>
      <c r="K32" s="166">
        <f t="shared" si="2"/>
        <v>500</v>
      </c>
      <c r="L32" s="166">
        <f t="shared" si="3"/>
        <v>500</v>
      </c>
      <c r="M32" s="166">
        <f>лошади!L33</f>
        <v>100</v>
      </c>
      <c r="N32" s="166">
        <f t="shared" si="4"/>
        <v>600</v>
      </c>
      <c r="O32" s="167">
        <f t="shared" si="5"/>
        <v>3100</v>
      </c>
    </row>
    <row r="33" spans="1:15" ht="12" x14ac:dyDescent="0.25">
      <c r="A33" s="52">
        <v>30</v>
      </c>
      <c r="B33" s="5" t="s">
        <v>121</v>
      </c>
      <c r="C33" s="12">
        <f>лошади!C34</f>
        <v>2266</v>
      </c>
      <c r="D33" s="12">
        <f>лошади!D34</f>
        <v>818</v>
      </c>
      <c r="E33" s="12">
        <f>лошади!E34</f>
        <v>1480</v>
      </c>
      <c r="F33" s="12">
        <f>лошади!I34</f>
        <v>2266</v>
      </c>
      <c r="G33" s="12">
        <f>лошади!J34</f>
        <v>1000</v>
      </c>
      <c r="H33" s="12">
        <f>лошади!K34</f>
        <v>750</v>
      </c>
      <c r="I33" s="13">
        <f t="shared" si="0"/>
        <v>2000</v>
      </c>
      <c r="J33" s="13">
        <f t="shared" si="1"/>
        <v>1000</v>
      </c>
      <c r="K33" s="13">
        <f t="shared" si="2"/>
        <v>1000</v>
      </c>
      <c r="L33" s="13">
        <f t="shared" si="3"/>
        <v>1000</v>
      </c>
      <c r="M33" s="13">
        <f>лошади!L34</f>
        <v>100</v>
      </c>
      <c r="N33" s="13">
        <f t="shared" si="4"/>
        <v>600</v>
      </c>
      <c r="O33" s="167">
        <f t="shared" si="5"/>
        <v>5600</v>
      </c>
    </row>
    <row r="34" spans="1:15" ht="12" x14ac:dyDescent="0.25">
      <c r="A34" s="52">
        <v>31</v>
      </c>
      <c r="B34" s="5" t="s">
        <v>122</v>
      </c>
      <c r="C34" s="12">
        <f>лошади!C35</f>
        <v>1391</v>
      </c>
      <c r="D34" s="12">
        <f>лошади!D35</f>
        <v>690</v>
      </c>
      <c r="E34" s="12">
        <f>лошади!E35</f>
        <v>1220</v>
      </c>
      <c r="F34" s="60">
        <f>лошади!I35</f>
        <v>1391</v>
      </c>
      <c r="G34" s="60">
        <f>лошади!J35</f>
        <v>720</v>
      </c>
      <c r="H34" s="60">
        <f>лошади!K35</f>
        <v>620</v>
      </c>
      <c r="I34" s="166">
        <f t="shared" si="0"/>
        <v>1440</v>
      </c>
      <c r="J34" s="166">
        <f t="shared" si="1"/>
        <v>720</v>
      </c>
      <c r="K34" s="166">
        <f t="shared" si="2"/>
        <v>720</v>
      </c>
      <c r="L34" s="166">
        <f t="shared" si="3"/>
        <v>720</v>
      </c>
      <c r="M34" s="166">
        <f>лошади!L35</f>
        <v>100</v>
      </c>
      <c r="N34" s="166">
        <f t="shared" si="4"/>
        <v>600</v>
      </c>
      <c r="O34" s="167">
        <f t="shared" si="5"/>
        <v>4200</v>
      </c>
    </row>
    <row r="35" spans="1:15" ht="12" x14ac:dyDescent="0.25">
      <c r="A35" s="52">
        <v>32</v>
      </c>
      <c r="B35" s="5" t="s">
        <v>123</v>
      </c>
      <c r="C35" s="12">
        <f>лошади!C36</f>
        <v>1762</v>
      </c>
      <c r="D35" s="12">
        <f>лошади!D36</f>
        <v>840</v>
      </c>
      <c r="E35" s="12">
        <f>лошади!E36</f>
        <v>670</v>
      </c>
      <c r="F35" s="60">
        <f>лошади!I36</f>
        <v>1762</v>
      </c>
      <c r="G35" s="60">
        <f>лошади!J36</f>
        <v>900</v>
      </c>
      <c r="H35" s="60">
        <f>лошади!K36</f>
        <v>340</v>
      </c>
      <c r="I35" s="166">
        <f t="shared" si="0"/>
        <v>1800</v>
      </c>
      <c r="J35" s="166">
        <f t="shared" si="1"/>
        <v>900</v>
      </c>
      <c r="K35" s="166">
        <f t="shared" si="2"/>
        <v>900</v>
      </c>
      <c r="L35" s="166">
        <f t="shared" si="3"/>
        <v>900</v>
      </c>
      <c r="M35" s="166">
        <f>лошади!L36</f>
        <v>100</v>
      </c>
      <c r="N35" s="166">
        <f t="shared" si="4"/>
        <v>600</v>
      </c>
      <c r="O35" s="167">
        <f t="shared" si="5"/>
        <v>5100</v>
      </c>
    </row>
    <row r="36" spans="1:15" ht="12" x14ac:dyDescent="0.25">
      <c r="A36" s="52">
        <v>33</v>
      </c>
      <c r="B36" s="5" t="s">
        <v>124</v>
      </c>
      <c r="C36" s="12">
        <f>лошади!C37</f>
        <v>1410</v>
      </c>
      <c r="D36" s="12">
        <f>лошади!D37</f>
        <v>757</v>
      </c>
      <c r="E36" s="12">
        <f>лошади!E37</f>
        <v>483</v>
      </c>
      <c r="F36" s="60">
        <f>лошади!I37</f>
        <v>1410</v>
      </c>
      <c r="G36" s="60">
        <f>лошади!J37</f>
        <v>710</v>
      </c>
      <c r="H36" s="60">
        <f>лошади!K37</f>
        <v>250</v>
      </c>
      <c r="I36" s="166">
        <f t="shared" si="0"/>
        <v>1420</v>
      </c>
      <c r="J36" s="166">
        <f t="shared" si="1"/>
        <v>710</v>
      </c>
      <c r="K36" s="166">
        <f t="shared" si="2"/>
        <v>710</v>
      </c>
      <c r="L36" s="166">
        <f t="shared" si="3"/>
        <v>710</v>
      </c>
      <c r="M36" s="166">
        <f>лошади!L37</f>
        <v>100</v>
      </c>
      <c r="N36" s="166">
        <f t="shared" si="4"/>
        <v>600</v>
      </c>
      <c r="O36" s="167">
        <f t="shared" si="5"/>
        <v>4150</v>
      </c>
    </row>
    <row r="37" spans="1:15" ht="12" x14ac:dyDescent="0.25">
      <c r="A37" s="52">
        <v>34</v>
      </c>
      <c r="B37" s="5" t="s">
        <v>125</v>
      </c>
      <c r="C37" s="12">
        <f>лошади!C38</f>
        <v>3042</v>
      </c>
      <c r="D37" s="12">
        <f>лошади!D38</f>
        <v>1275</v>
      </c>
      <c r="E37" s="12">
        <f>лошади!E38</f>
        <v>1250</v>
      </c>
      <c r="F37" s="60">
        <f>лошади!I38</f>
        <v>3042</v>
      </c>
      <c r="G37" s="60">
        <f>лошади!J38</f>
        <v>1700</v>
      </c>
      <c r="H37" s="60">
        <f>лошади!K38</f>
        <v>630</v>
      </c>
      <c r="I37" s="166">
        <f t="shared" si="0"/>
        <v>3400</v>
      </c>
      <c r="J37" s="166">
        <f t="shared" si="1"/>
        <v>1700</v>
      </c>
      <c r="K37" s="166">
        <f t="shared" si="2"/>
        <v>1700</v>
      </c>
      <c r="L37" s="166">
        <f t="shared" si="3"/>
        <v>1700</v>
      </c>
      <c r="M37" s="166">
        <f>лошади!L38</f>
        <v>200</v>
      </c>
      <c r="N37" s="166">
        <f t="shared" si="4"/>
        <v>1200</v>
      </c>
      <c r="O37" s="167">
        <f t="shared" si="5"/>
        <v>9700</v>
      </c>
    </row>
    <row r="38" spans="1:15" ht="12" x14ac:dyDescent="0.25">
      <c r="A38" s="52">
        <v>35</v>
      </c>
      <c r="B38" s="5" t="s">
        <v>126</v>
      </c>
      <c r="C38" s="12">
        <f>лошади!C39</f>
        <v>1900</v>
      </c>
      <c r="D38" s="12">
        <f>лошади!D39</f>
        <v>840</v>
      </c>
      <c r="E38" s="12">
        <f>лошади!E39</f>
        <v>300</v>
      </c>
      <c r="F38" s="12">
        <f>лошади!I39</f>
        <v>1900</v>
      </c>
      <c r="G38" s="12">
        <f>лошади!J39</f>
        <v>950</v>
      </c>
      <c r="H38" s="12">
        <f>лошади!K39</f>
        <v>150</v>
      </c>
      <c r="I38" s="13">
        <f t="shared" si="0"/>
        <v>1900</v>
      </c>
      <c r="J38" s="13">
        <f t="shared" si="1"/>
        <v>950</v>
      </c>
      <c r="K38" s="13">
        <f t="shared" si="2"/>
        <v>950</v>
      </c>
      <c r="L38" s="13">
        <f t="shared" si="3"/>
        <v>950</v>
      </c>
      <c r="M38" s="13">
        <f>лошади!L39</f>
        <v>200</v>
      </c>
      <c r="N38" s="13">
        <f t="shared" si="4"/>
        <v>1200</v>
      </c>
      <c r="O38" s="167">
        <f t="shared" si="5"/>
        <v>5950</v>
      </c>
    </row>
    <row r="39" spans="1:15" ht="12" x14ac:dyDescent="0.25">
      <c r="A39" s="52">
        <v>36</v>
      </c>
      <c r="B39" s="5" t="s">
        <v>127</v>
      </c>
      <c r="C39" s="12">
        <f>лошади!C40</f>
        <v>1585</v>
      </c>
      <c r="D39" s="12">
        <f>лошади!D40</f>
        <v>520</v>
      </c>
      <c r="E39" s="12">
        <f>лошади!E40</f>
        <v>582</v>
      </c>
      <c r="F39" s="60">
        <f>лошади!I40</f>
        <v>1585</v>
      </c>
      <c r="G39" s="60">
        <f>лошади!J40</f>
        <v>720</v>
      </c>
      <c r="H39" s="60">
        <f>лошади!K40</f>
        <v>300</v>
      </c>
      <c r="I39" s="166">
        <f t="shared" si="0"/>
        <v>1440</v>
      </c>
      <c r="J39" s="166">
        <f t="shared" si="1"/>
        <v>720</v>
      </c>
      <c r="K39" s="166">
        <f t="shared" si="2"/>
        <v>720</v>
      </c>
      <c r="L39" s="166">
        <f t="shared" si="3"/>
        <v>720</v>
      </c>
      <c r="M39" s="166">
        <f>лошади!L40</f>
        <v>100</v>
      </c>
      <c r="N39" s="166">
        <f t="shared" si="4"/>
        <v>600</v>
      </c>
      <c r="O39" s="167">
        <f t="shared" si="5"/>
        <v>4200</v>
      </c>
    </row>
    <row r="40" spans="1:15" ht="12" x14ac:dyDescent="0.25">
      <c r="A40" s="52">
        <v>37</v>
      </c>
      <c r="B40" s="5" t="s">
        <v>128</v>
      </c>
      <c r="C40" s="12">
        <f>лошади!C41</f>
        <v>2577</v>
      </c>
      <c r="D40" s="12">
        <f>лошади!D41</f>
        <v>1240</v>
      </c>
      <c r="E40" s="12">
        <f>лошади!E41</f>
        <v>916</v>
      </c>
      <c r="F40" s="60">
        <f>лошади!I41</f>
        <v>2577</v>
      </c>
      <c r="G40" s="60">
        <f>лошади!J41</f>
        <v>1250</v>
      </c>
      <c r="H40" s="60">
        <f>лошади!K41</f>
        <v>470</v>
      </c>
      <c r="I40" s="166">
        <f t="shared" si="0"/>
        <v>2500</v>
      </c>
      <c r="J40" s="166">
        <f t="shared" si="1"/>
        <v>1250</v>
      </c>
      <c r="K40" s="166">
        <f t="shared" si="2"/>
        <v>1250</v>
      </c>
      <c r="L40" s="166">
        <f t="shared" si="3"/>
        <v>1250</v>
      </c>
      <c r="M40" s="166">
        <f>лошади!L41</f>
        <v>1240</v>
      </c>
      <c r="N40" s="166">
        <f t="shared" si="4"/>
        <v>7440</v>
      </c>
      <c r="O40" s="167">
        <f t="shared" si="5"/>
        <v>13690</v>
      </c>
    </row>
    <row r="41" spans="1:15" ht="12" x14ac:dyDescent="0.25">
      <c r="A41" s="52">
        <v>38</v>
      </c>
      <c r="B41" s="5" t="s">
        <v>129</v>
      </c>
      <c r="C41" s="12">
        <f>лошади!C42</f>
        <v>872</v>
      </c>
      <c r="D41" s="12">
        <f>лошади!D42</f>
        <v>360</v>
      </c>
      <c r="E41" s="12">
        <f>лошади!E42</f>
        <v>636</v>
      </c>
      <c r="F41" s="60">
        <f>лошади!I42</f>
        <v>872</v>
      </c>
      <c r="G41" s="60">
        <f>лошади!J42</f>
        <v>450</v>
      </c>
      <c r="H41" s="60">
        <f>лошади!K42</f>
        <v>320</v>
      </c>
      <c r="I41" s="166">
        <f t="shared" si="0"/>
        <v>900</v>
      </c>
      <c r="J41" s="166">
        <f t="shared" si="1"/>
        <v>450</v>
      </c>
      <c r="K41" s="166">
        <f t="shared" si="2"/>
        <v>450</v>
      </c>
      <c r="L41" s="166">
        <f t="shared" si="3"/>
        <v>450</v>
      </c>
      <c r="M41" s="166">
        <f>лошади!L42</f>
        <v>100</v>
      </c>
      <c r="N41" s="166">
        <f t="shared" si="4"/>
        <v>600</v>
      </c>
      <c r="O41" s="167">
        <f t="shared" si="5"/>
        <v>2850</v>
      </c>
    </row>
    <row r="42" spans="1:15" ht="12" x14ac:dyDescent="0.25">
      <c r="A42" s="52">
        <v>39</v>
      </c>
      <c r="B42" s="5" t="s">
        <v>130</v>
      </c>
      <c r="C42" s="12">
        <f>лошади!C43</f>
        <v>465</v>
      </c>
      <c r="D42" s="12">
        <f>лошади!D43</f>
        <v>298</v>
      </c>
      <c r="E42" s="12">
        <f>лошади!E43</f>
        <v>172</v>
      </c>
      <c r="F42" s="12">
        <f>лошади!I43</f>
        <v>465</v>
      </c>
      <c r="G42" s="12">
        <f>лошади!J43</f>
        <v>300</v>
      </c>
      <c r="H42" s="12">
        <f>лошади!K43</f>
        <v>100</v>
      </c>
      <c r="I42" s="13">
        <f t="shared" si="0"/>
        <v>600</v>
      </c>
      <c r="J42" s="13">
        <f t="shared" si="1"/>
        <v>300</v>
      </c>
      <c r="K42" s="13">
        <f t="shared" si="2"/>
        <v>300</v>
      </c>
      <c r="L42" s="13">
        <f t="shared" si="3"/>
        <v>300</v>
      </c>
      <c r="M42" s="13">
        <f>лошади!L43</f>
        <v>100</v>
      </c>
      <c r="N42" s="13">
        <f t="shared" si="4"/>
        <v>600</v>
      </c>
      <c r="O42" s="167">
        <f t="shared" si="5"/>
        <v>2100</v>
      </c>
    </row>
    <row r="43" spans="1:15" ht="12" x14ac:dyDescent="0.25">
      <c r="A43" s="52">
        <v>40</v>
      </c>
      <c r="B43" s="5" t="s">
        <v>131</v>
      </c>
      <c r="C43" s="12">
        <f>лошади!C44</f>
        <v>2271</v>
      </c>
      <c r="D43" s="12">
        <f>лошади!D44</f>
        <v>740</v>
      </c>
      <c r="E43" s="12">
        <f>лошади!E44</f>
        <v>297</v>
      </c>
      <c r="F43" s="12">
        <f>лошади!I44</f>
        <v>2271</v>
      </c>
      <c r="G43" s="12">
        <f>лошади!J44</f>
        <v>1000</v>
      </c>
      <c r="H43" s="12">
        <f>лошади!K44</f>
        <v>150</v>
      </c>
      <c r="I43" s="13">
        <f t="shared" si="0"/>
        <v>2000</v>
      </c>
      <c r="J43" s="13">
        <f t="shared" si="1"/>
        <v>1000</v>
      </c>
      <c r="K43" s="13">
        <f t="shared" si="2"/>
        <v>1000</v>
      </c>
      <c r="L43" s="13">
        <f t="shared" si="3"/>
        <v>1000</v>
      </c>
      <c r="M43" s="13">
        <f>лошади!L44</f>
        <v>100</v>
      </c>
      <c r="N43" s="13">
        <f t="shared" si="4"/>
        <v>600</v>
      </c>
      <c r="O43" s="167">
        <f t="shared" si="5"/>
        <v>5600</v>
      </c>
    </row>
    <row r="44" spans="1:15" ht="12" x14ac:dyDescent="0.25">
      <c r="A44" s="52">
        <v>41</v>
      </c>
      <c r="B44" s="5" t="s">
        <v>132</v>
      </c>
      <c r="C44" s="12">
        <f>лошади!C45</f>
        <v>2667</v>
      </c>
      <c r="D44" s="12">
        <f>лошади!D45</f>
        <v>1392</v>
      </c>
      <c r="E44" s="12">
        <f>лошади!E45</f>
        <v>453</v>
      </c>
      <c r="F44" s="60">
        <f>лошади!I45</f>
        <v>2667</v>
      </c>
      <c r="G44" s="60">
        <f>лошади!J45</f>
        <v>1400</v>
      </c>
      <c r="H44" s="60">
        <f>лошади!K45</f>
        <v>230</v>
      </c>
      <c r="I44" s="166">
        <f t="shared" si="0"/>
        <v>2800</v>
      </c>
      <c r="J44" s="166">
        <f t="shared" si="1"/>
        <v>1400</v>
      </c>
      <c r="K44" s="166">
        <f t="shared" si="2"/>
        <v>1400</v>
      </c>
      <c r="L44" s="166">
        <f t="shared" si="3"/>
        <v>1400</v>
      </c>
      <c r="M44" s="166">
        <f>лошади!L45</f>
        <v>350</v>
      </c>
      <c r="N44" s="166">
        <f t="shared" si="4"/>
        <v>2100</v>
      </c>
      <c r="O44" s="167">
        <f t="shared" si="5"/>
        <v>9100</v>
      </c>
    </row>
    <row r="45" spans="1:15" ht="12" x14ac:dyDescent="0.25">
      <c r="A45" s="52">
        <v>42</v>
      </c>
      <c r="B45" s="5" t="s">
        <v>133</v>
      </c>
      <c r="C45" s="12">
        <f>лошади!C46</f>
        <v>2017</v>
      </c>
      <c r="D45" s="12">
        <f>лошади!D46</f>
        <v>1172</v>
      </c>
      <c r="E45" s="12">
        <f>лошади!E46</f>
        <v>1210</v>
      </c>
      <c r="F45" s="60">
        <f>лошади!I46</f>
        <v>2017</v>
      </c>
      <c r="G45" s="60">
        <f>лошади!J46</f>
        <v>1200</v>
      </c>
      <c r="H45" s="60">
        <f>лошади!K46</f>
        <v>720</v>
      </c>
      <c r="I45" s="166">
        <f t="shared" si="0"/>
        <v>2400</v>
      </c>
      <c r="J45" s="166">
        <f t="shared" si="1"/>
        <v>1200</v>
      </c>
      <c r="K45" s="166">
        <f t="shared" si="2"/>
        <v>1200</v>
      </c>
      <c r="L45" s="166">
        <f t="shared" si="3"/>
        <v>1200</v>
      </c>
      <c r="M45" s="166">
        <f>лошади!L46</f>
        <v>300</v>
      </c>
      <c r="N45" s="166">
        <f t="shared" si="4"/>
        <v>1800</v>
      </c>
      <c r="O45" s="167">
        <f t="shared" si="5"/>
        <v>7800</v>
      </c>
    </row>
    <row r="46" spans="1:15" ht="12" x14ac:dyDescent="0.25">
      <c r="A46" s="52">
        <v>43</v>
      </c>
      <c r="B46" s="5" t="s">
        <v>134</v>
      </c>
      <c r="C46" s="12">
        <f>лошади!C47</f>
        <v>1659</v>
      </c>
      <c r="D46" s="12">
        <f>лошади!D47</f>
        <v>676</v>
      </c>
      <c r="E46" s="12">
        <f>лошади!E47</f>
        <v>905</v>
      </c>
      <c r="F46" s="12">
        <f>лошади!I47</f>
        <v>1659</v>
      </c>
      <c r="G46" s="12">
        <f>лошади!J47</f>
        <v>1000</v>
      </c>
      <c r="H46" s="12">
        <f>лошади!K47</f>
        <v>430</v>
      </c>
      <c r="I46" s="13">
        <f t="shared" si="0"/>
        <v>2000</v>
      </c>
      <c r="J46" s="13">
        <f t="shared" si="1"/>
        <v>1000</v>
      </c>
      <c r="K46" s="13">
        <f t="shared" si="2"/>
        <v>1000</v>
      </c>
      <c r="L46" s="13">
        <f t="shared" si="3"/>
        <v>1000</v>
      </c>
      <c r="M46" s="13">
        <f>лошади!L47</f>
        <v>100</v>
      </c>
      <c r="N46" s="13">
        <f t="shared" si="4"/>
        <v>600</v>
      </c>
      <c r="O46" s="167">
        <f t="shared" si="5"/>
        <v>5600</v>
      </c>
    </row>
    <row r="47" spans="1:15" ht="12" x14ac:dyDescent="0.25">
      <c r="A47" s="52">
        <v>44</v>
      </c>
      <c r="B47" s="5" t="s">
        <v>135</v>
      </c>
      <c r="C47" s="12">
        <f>лошади!C48</f>
        <v>2832</v>
      </c>
      <c r="D47" s="12">
        <f>лошади!D48</f>
        <v>663</v>
      </c>
      <c r="E47" s="12">
        <f>лошади!E48</f>
        <v>617</v>
      </c>
      <c r="F47" s="60">
        <f>лошади!I48</f>
        <v>2832</v>
      </c>
      <c r="G47" s="60">
        <f>лошади!J48</f>
        <v>1200</v>
      </c>
      <c r="H47" s="60">
        <f>лошади!K48</f>
        <v>320</v>
      </c>
      <c r="I47" s="166">
        <f t="shared" si="0"/>
        <v>2400</v>
      </c>
      <c r="J47" s="166">
        <f t="shared" si="1"/>
        <v>1200</v>
      </c>
      <c r="K47" s="166">
        <f t="shared" si="2"/>
        <v>1200</v>
      </c>
      <c r="L47" s="166">
        <f t="shared" si="3"/>
        <v>1200</v>
      </c>
      <c r="M47" s="166">
        <f>лошади!L48</f>
        <v>100</v>
      </c>
      <c r="N47" s="166">
        <f t="shared" si="4"/>
        <v>600</v>
      </c>
      <c r="O47" s="167">
        <f t="shared" si="5"/>
        <v>6600</v>
      </c>
    </row>
    <row r="48" spans="1:15" ht="12" x14ac:dyDescent="0.25">
      <c r="A48" s="52">
        <v>45</v>
      </c>
      <c r="B48" s="5" t="s">
        <v>136</v>
      </c>
      <c r="C48" s="12">
        <f>лошади!C49</f>
        <v>928</v>
      </c>
      <c r="D48" s="12">
        <f>лошади!D49</f>
        <v>398</v>
      </c>
      <c r="E48" s="12">
        <f>лошади!E49</f>
        <v>69</v>
      </c>
      <c r="F48" s="60">
        <f>лошади!I49</f>
        <v>928</v>
      </c>
      <c r="G48" s="60">
        <f>лошади!J49</f>
        <v>500</v>
      </c>
      <c r="H48" s="60">
        <f>лошади!K49</f>
        <v>40</v>
      </c>
      <c r="I48" s="166">
        <f t="shared" si="0"/>
        <v>1000</v>
      </c>
      <c r="J48" s="166">
        <f t="shared" si="1"/>
        <v>500</v>
      </c>
      <c r="K48" s="166">
        <f t="shared" si="2"/>
        <v>500</v>
      </c>
      <c r="L48" s="166">
        <f t="shared" si="3"/>
        <v>500</v>
      </c>
      <c r="M48" s="166">
        <f>лошади!L49</f>
        <v>500</v>
      </c>
      <c r="N48" s="166">
        <f t="shared" si="4"/>
        <v>3000</v>
      </c>
      <c r="O48" s="167">
        <f t="shared" si="5"/>
        <v>5500</v>
      </c>
    </row>
    <row r="49" spans="1:15" ht="12" x14ac:dyDescent="0.25">
      <c r="A49" s="52">
        <v>46</v>
      </c>
      <c r="B49" s="5" t="s">
        <v>137</v>
      </c>
      <c r="C49" s="12">
        <f>лошади!C50</f>
        <v>1728</v>
      </c>
      <c r="D49" s="12">
        <f>лошади!D50</f>
        <v>784</v>
      </c>
      <c r="E49" s="12">
        <f>лошади!E50</f>
        <v>740</v>
      </c>
      <c r="F49" s="60">
        <f>лошади!I50</f>
        <v>1728</v>
      </c>
      <c r="G49" s="60">
        <f>лошади!J50</f>
        <v>1050</v>
      </c>
      <c r="H49" s="60">
        <f>лошади!K50</f>
        <v>390</v>
      </c>
      <c r="I49" s="166">
        <f t="shared" si="0"/>
        <v>2100</v>
      </c>
      <c r="J49" s="166">
        <f t="shared" si="1"/>
        <v>1050</v>
      </c>
      <c r="K49" s="166">
        <f t="shared" si="2"/>
        <v>1050</v>
      </c>
      <c r="L49" s="166">
        <f t="shared" si="3"/>
        <v>1050</v>
      </c>
      <c r="M49" s="166">
        <f>лошади!L50</f>
        <v>200</v>
      </c>
      <c r="N49" s="166">
        <f t="shared" si="4"/>
        <v>1200</v>
      </c>
      <c r="O49" s="167">
        <f t="shared" si="5"/>
        <v>6450</v>
      </c>
    </row>
    <row r="50" spans="1:15" ht="12" x14ac:dyDescent="0.25">
      <c r="A50" s="52">
        <v>47</v>
      </c>
      <c r="B50" s="5" t="s">
        <v>138</v>
      </c>
      <c r="C50" s="12">
        <f>лошади!C51</f>
        <v>2917</v>
      </c>
      <c r="D50" s="12">
        <f>лошади!D51</f>
        <v>900</v>
      </c>
      <c r="E50" s="12">
        <f>лошади!E51</f>
        <v>270</v>
      </c>
      <c r="F50" s="60">
        <f>лошади!I51</f>
        <v>2917</v>
      </c>
      <c r="G50" s="60">
        <f>лошади!J51</f>
        <v>1200</v>
      </c>
      <c r="H50" s="60">
        <f>лошади!K51</f>
        <v>150</v>
      </c>
      <c r="I50" s="166">
        <f t="shared" si="0"/>
        <v>2400</v>
      </c>
      <c r="J50" s="166">
        <f t="shared" si="1"/>
        <v>1200</v>
      </c>
      <c r="K50" s="166">
        <f t="shared" si="2"/>
        <v>1200</v>
      </c>
      <c r="L50" s="166">
        <f t="shared" si="3"/>
        <v>1200</v>
      </c>
      <c r="M50" s="166">
        <f>лошади!L51</f>
        <v>300</v>
      </c>
      <c r="N50" s="166">
        <f t="shared" si="4"/>
        <v>1800</v>
      </c>
      <c r="O50" s="167">
        <f t="shared" si="5"/>
        <v>7800</v>
      </c>
    </row>
    <row r="51" spans="1:15" ht="12" x14ac:dyDescent="0.25">
      <c r="A51" s="52">
        <v>48</v>
      </c>
      <c r="B51" s="5" t="s">
        <v>139</v>
      </c>
      <c r="C51" s="12">
        <f>лошади!C52</f>
        <v>5579</v>
      </c>
      <c r="D51" s="12">
        <f>лошади!D52</f>
        <v>2612</v>
      </c>
      <c r="E51" s="12">
        <f>лошади!E52</f>
        <v>2883</v>
      </c>
      <c r="F51" s="60">
        <f>лошади!I52</f>
        <v>5579</v>
      </c>
      <c r="G51" s="60">
        <f>лошади!J52</f>
        <v>5000</v>
      </c>
      <c r="H51" s="60">
        <f>лошади!K52</f>
        <v>1460</v>
      </c>
      <c r="I51" s="166">
        <f t="shared" si="0"/>
        <v>10000</v>
      </c>
      <c r="J51" s="166">
        <f t="shared" si="1"/>
        <v>5000</v>
      </c>
      <c r="K51" s="166">
        <f t="shared" si="2"/>
        <v>5000</v>
      </c>
      <c r="L51" s="166">
        <f t="shared" si="3"/>
        <v>5000</v>
      </c>
      <c r="M51" s="166">
        <f>лошади!L52</f>
        <v>500</v>
      </c>
      <c r="N51" s="166">
        <f t="shared" si="4"/>
        <v>3000</v>
      </c>
      <c r="O51" s="167">
        <f t="shared" si="5"/>
        <v>28000</v>
      </c>
    </row>
    <row r="52" spans="1:15" ht="12" x14ac:dyDescent="0.25">
      <c r="A52" s="52">
        <v>49</v>
      </c>
      <c r="B52" s="5" t="s">
        <v>140</v>
      </c>
      <c r="C52" s="12">
        <f>лошади!C53</f>
        <v>1360</v>
      </c>
      <c r="D52" s="12">
        <f>лошади!D53</f>
        <v>604</v>
      </c>
      <c r="E52" s="12">
        <f>лошади!E53</f>
        <v>722</v>
      </c>
      <c r="F52" s="60">
        <f>лошади!I53</f>
        <v>1360</v>
      </c>
      <c r="G52" s="60">
        <f>лошади!J53</f>
        <v>600</v>
      </c>
      <c r="H52" s="60">
        <f>лошади!K53</f>
        <v>370</v>
      </c>
      <c r="I52" s="166">
        <f t="shared" si="0"/>
        <v>1200</v>
      </c>
      <c r="J52" s="166">
        <f t="shared" si="1"/>
        <v>600</v>
      </c>
      <c r="K52" s="166">
        <f t="shared" si="2"/>
        <v>600</v>
      </c>
      <c r="L52" s="166">
        <f t="shared" si="3"/>
        <v>600</v>
      </c>
      <c r="M52" s="166">
        <f>лошади!L53</f>
        <v>100</v>
      </c>
      <c r="N52" s="166">
        <f t="shared" si="4"/>
        <v>600</v>
      </c>
      <c r="O52" s="167">
        <f t="shared" si="5"/>
        <v>3600</v>
      </c>
    </row>
    <row r="53" spans="1:15" ht="12" x14ac:dyDescent="0.25">
      <c r="A53" s="52">
        <v>50</v>
      </c>
      <c r="B53" s="5" t="s">
        <v>141</v>
      </c>
      <c r="C53" s="12">
        <f>лошади!C54</f>
        <v>3926</v>
      </c>
      <c r="D53" s="12">
        <f>лошади!D54</f>
        <v>1526</v>
      </c>
      <c r="E53" s="12">
        <f>лошади!E54</f>
        <v>2151</v>
      </c>
      <c r="F53" s="12">
        <f>лошади!I54</f>
        <v>3926</v>
      </c>
      <c r="G53" s="12">
        <f>лошади!J54</f>
        <v>1700</v>
      </c>
      <c r="H53" s="12">
        <f>лошади!K54</f>
        <v>1100</v>
      </c>
      <c r="I53" s="13">
        <f t="shared" si="0"/>
        <v>3400</v>
      </c>
      <c r="J53" s="13">
        <f t="shared" si="1"/>
        <v>1700</v>
      </c>
      <c r="K53" s="13">
        <f t="shared" si="2"/>
        <v>1700</v>
      </c>
      <c r="L53" s="13">
        <f t="shared" si="3"/>
        <v>1700</v>
      </c>
      <c r="M53" s="13">
        <f>лошади!L54</f>
        <v>200</v>
      </c>
      <c r="N53" s="13">
        <f t="shared" si="4"/>
        <v>1200</v>
      </c>
      <c r="O53" s="167">
        <f t="shared" si="5"/>
        <v>9700</v>
      </c>
    </row>
    <row r="54" spans="1:15" ht="12" x14ac:dyDescent="0.25">
      <c r="A54" s="52">
        <v>51</v>
      </c>
      <c r="B54" s="5" t="s">
        <v>142</v>
      </c>
      <c r="C54" s="12">
        <f>лошади!C55</f>
        <v>1296</v>
      </c>
      <c r="D54" s="12">
        <f>лошади!D55</f>
        <v>657</v>
      </c>
      <c r="E54" s="12">
        <f>лошади!E55</f>
        <v>260</v>
      </c>
      <c r="F54" s="60">
        <f>лошади!I55</f>
        <v>1296</v>
      </c>
      <c r="G54" s="60">
        <f>лошади!J55</f>
        <v>640</v>
      </c>
      <c r="H54" s="60">
        <f>лошади!K55</f>
        <v>150</v>
      </c>
      <c r="I54" s="166">
        <f t="shared" si="0"/>
        <v>1280</v>
      </c>
      <c r="J54" s="166">
        <f t="shared" si="1"/>
        <v>640</v>
      </c>
      <c r="K54" s="166">
        <f t="shared" si="2"/>
        <v>640</v>
      </c>
      <c r="L54" s="166">
        <f t="shared" si="3"/>
        <v>640</v>
      </c>
      <c r="M54" s="166">
        <f>лошади!L55</f>
        <v>100</v>
      </c>
      <c r="N54" s="166">
        <f t="shared" si="4"/>
        <v>600</v>
      </c>
      <c r="O54" s="167">
        <f t="shared" si="5"/>
        <v>3800</v>
      </c>
    </row>
    <row r="55" spans="1:15" ht="12" x14ac:dyDescent="0.25">
      <c r="A55" s="52">
        <v>52</v>
      </c>
      <c r="B55" s="5" t="s">
        <v>143</v>
      </c>
      <c r="C55" s="12">
        <f>лошади!C56</f>
        <v>1636</v>
      </c>
      <c r="D55" s="12">
        <f>лошади!D56</f>
        <v>759</v>
      </c>
      <c r="E55" s="12">
        <f>лошади!E56</f>
        <v>1323</v>
      </c>
      <c r="F55" s="60">
        <f>лошади!I56</f>
        <v>1636</v>
      </c>
      <c r="G55" s="60">
        <f>лошади!J56</f>
        <v>800</v>
      </c>
      <c r="H55" s="60">
        <f>лошади!K56</f>
        <v>670</v>
      </c>
      <c r="I55" s="166">
        <f t="shared" si="0"/>
        <v>1600</v>
      </c>
      <c r="J55" s="166">
        <f t="shared" si="1"/>
        <v>800</v>
      </c>
      <c r="K55" s="166">
        <f t="shared" si="2"/>
        <v>800</v>
      </c>
      <c r="L55" s="166">
        <f t="shared" si="3"/>
        <v>800</v>
      </c>
      <c r="M55" s="166">
        <f>лошади!L56</f>
        <v>100</v>
      </c>
      <c r="N55" s="166">
        <f t="shared" si="4"/>
        <v>600</v>
      </c>
      <c r="O55" s="167">
        <f t="shared" si="5"/>
        <v>4600</v>
      </c>
    </row>
    <row r="56" spans="1:15" ht="12" x14ac:dyDescent="0.25">
      <c r="A56" s="52">
        <v>53</v>
      </c>
      <c r="B56" s="5" t="s">
        <v>144</v>
      </c>
      <c r="C56" s="12">
        <f>лошади!C57</f>
        <v>734</v>
      </c>
      <c r="D56" s="12">
        <f>лошади!D57</f>
        <v>326</v>
      </c>
      <c r="E56" s="12">
        <f>лошади!E57</f>
        <v>216</v>
      </c>
      <c r="F56" s="60">
        <f>лошади!I57</f>
        <v>734</v>
      </c>
      <c r="G56" s="60">
        <f>лошади!J57</f>
        <v>440</v>
      </c>
      <c r="H56" s="60">
        <f>лошади!K57</f>
        <v>110</v>
      </c>
      <c r="I56" s="166">
        <f t="shared" si="0"/>
        <v>880</v>
      </c>
      <c r="J56" s="166">
        <f t="shared" si="1"/>
        <v>440</v>
      </c>
      <c r="K56" s="166">
        <f t="shared" si="2"/>
        <v>440</v>
      </c>
      <c r="L56" s="166">
        <f t="shared" si="3"/>
        <v>440</v>
      </c>
      <c r="M56" s="166">
        <f>лошади!L57</f>
        <v>100</v>
      </c>
      <c r="N56" s="166">
        <f t="shared" si="4"/>
        <v>600</v>
      </c>
      <c r="O56" s="167">
        <f t="shared" si="5"/>
        <v>2800</v>
      </c>
    </row>
    <row r="57" spans="1:15" ht="11.4" customHeight="1" x14ac:dyDescent="0.25">
      <c r="A57" s="52">
        <v>54</v>
      </c>
      <c r="B57" s="5" t="s">
        <v>145</v>
      </c>
      <c r="C57" s="12">
        <f>лошади!C58</f>
        <v>593</v>
      </c>
      <c r="D57" s="12">
        <f>лошади!D58</f>
        <v>250</v>
      </c>
      <c r="E57" s="12">
        <f>лошади!E58</f>
        <v>184</v>
      </c>
      <c r="F57" s="12">
        <f>лошади!I58</f>
        <v>593</v>
      </c>
      <c r="G57" s="12">
        <f>лошади!J58</f>
        <v>300</v>
      </c>
      <c r="H57" s="12">
        <f>лошади!K58</f>
        <v>100</v>
      </c>
      <c r="I57" s="13">
        <f t="shared" si="0"/>
        <v>600</v>
      </c>
      <c r="J57" s="13">
        <f t="shared" si="1"/>
        <v>300</v>
      </c>
      <c r="K57" s="13">
        <f t="shared" si="2"/>
        <v>300</v>
      </c>
      <c r="L57" s="13">
        <f t="shared" si="3"/>
        <v>300</v>
      </c>
      <c r="M57" s="13">
        <f>лошади!L58</f>
        <v>50</v>
      </c>
      <c r="N57" s="13">
        <f t="shared" si="4"/>
        <v>300</v>
      </c>
      <c r="O57" s="167">
        <f t="shared" si="5"/>
        <v>1800</v>
      </c>
    </row>
    <row r="58" spans="1:15" ht="11.4" customHeight="1" x14ac:dyDescent="0.25">
      <c r="A58" s="5">
        <v>55</v>
      </c>
      <c r="B58" s="5" t="s">
        <v>146</v>
      </c>
      <c r="C58" s="12">
        <f>лошади!C59</f>
        <v>830</v>
      </c>
      <c r="D58" s="12">
        <f>лошади!D59</f>
        <v>490</v>
      </c>
      <c r="E58" s="12">
        <f>лошади!E59</f>
        <v>290</v>
      </c>
      <c r="F58" s="60">
        <f>лошади!I59</f>
        <v>830</v>
      </c>
      <c r="G58" s="60">
        <f>лошади!J59</f>
        <v>500</v>
      </c>
      <c r="H58" s="60">
        <f>лошади!K59</f>
        <v>150</v>
      </c>
      <c r="I58" s="166">
        <f t="shared" si="0"/>
        <v>1000</v>
      </c>
      <c r="J58" s="166">
        <f t="shared" si="1"/>
        <v>500</v>
      </c>
      <c r="K58" s="166">
        <f t="shared" si="2"/>
        <v>500</v>
      </c>
      <c r="L58" s="166">
        <f t="shared" si="3"/>
        <v>500</v>
      </c>
      <c r="M58" s="166">
        <f>лошади!L59</f>
        <v>100</v>
      </c>
      <c r="N58" s="166">
        <f t="shared" si="4"/>
        <v>600</v>
      </c>
      <c r="O58" s="167">
        <f t="shared" si="5"/>
        <v>3100</v>
      </c>
    </row>
    <row r="59" spans="1:15" ht="11.4" customHeight="1" x14ac:dyDescent="0.25">
      <c r="A59" s="5">
        <v>56</v>
      </c>
      <c r="B59" s="5" t="s">
        <v>148</v>
      </c>
      <c r="C59" s="12">
        <f>лошади!C60</f>
        <v>0</v>
      </c>
      <c r="D59" s="12">
        <f>лошади!D60</f>
        <v>0</v>
      </c>
      <c r="E59" s="12">
        <f>лошади!E60</f>
        <v>0</v>
      </c>
      <c r="F59" s="60">
        <f>лошади!I60</f>
        <v>0</v>
      </c>
      <c r="G59" s="60">
        <f>лошади!J60</f>
        <v>0</v>
      </c>
      <c r="H59" s="60">
        <f>лошади!K60</f>
        <v>0</v>
      </c>
      <c r="I59" s="166">
        <f t="shared" si="0"/>
        <v>0</v>
      </c>
      <c r="J59" s="166">
        <f t="shared" si="1"/>
        <v>0</v>
      </c>
      <c r="K59" s="166">
        <f t="shared" si="2"/>
        <v>0</v>
      </c>
      <c r="L59" s="166">
        <f t="shared" si="3"/>
        <v>0</v>
      </c>
      <c r="M59" s="166">
        <f>лошади!L60</f>
        <v>0</v>
      </c>
      <c r="N59" s="166">
        <f t="shared" si="4"/>
        <v>0</v>
      </c>
      <c r="O59" s="167">
        <f t="shared" si="5"/>
        <v>0</v>
      </c>
    </row>
    <row r="60" spans="1:15" ht="11.4" customHeight="1" x14ac:dyDescent="0.25">
      <c r="A60" s="5">
        <v>57</v>
      </c>
      <c r="B60" s="5" t="s">
        <v>149</v>
      </c>
      <c r="C60" s="12">
        <f>лошади!C61</f>
        <v>0</v>
      </c>
      <c r="D60" s="12">
        <f>лошади!D61</f>
        <v>0</v>
      </c>
      <c r="E60" s="12">
        <f>лошади!E61</f>
        <v>0</v>
      </c>
      <c r="F60" s="60">
        <f>лошади!I61</f>
        <v>0</v>
      </c>
      <c r="G60" s="60">
        <f>лошади!J61</f>
        <v>0</v>
      </c>
      <c r="H60" s="60">
        <f>лошади!K61</f>
        <v>0</v>
      </c>
      <c r="I60" s="166">
        <f t="shared" si="0"/>
        <v>0</v>
      </c>
      <c r="J60" s="166">
        <f t="shared" si="1"/>
        <v>0</v>
      </c>
      <c r="K60" s="166">
        <f t="shared" si="2"/>
        <v>0</v>
      </c>
      <c r="L60" s="166">
        <f t="shared" si="3"/>
        <v>0</v>
      </c>
      <c r="M60" s="166">
        <f>лошади!L61</f>
        <v>0</v>
      </c>
      <c r="N60" s="166">
        <f t="shared" si="4"/>
        <v>0</v>
      </c>
      <c r="O60" s="167">
        <f t="shared" si="5"/>
        <v>0</v>
      </c>
    </row>
    <row r="61" spans="1:15" ht="11.4" customHeight="1" x14ac:dyDescent="0.25">
      <c r="A61" s="52"/>
      <c r="B61" s="51" t="s">
        <v>147</v>
      </c>
      <c r="C61" s="186">
        <f>SUM(C4:C60)</f>
        <v>119843</v>
      </c>
      <c r="D61" s="186">
        <f t="shared" ref="D61:O61" si="6">SUM(D4:D60)</f>
        <v>52150</v>
      </c>
      <c r="E61" s="186">
        <f t="shared" si="6"/>
        <v>56789</v>
      </c>
      <c r="F61" s="186">
        <f t="shared" si="6"/>
        <v>119843</v>
      </c>
      <c r="G61" s="186">
        <f t="shared" si="6"/>
        <v>63320</v>
      </c>
      <c r="H61" s="186">
        <f t="shared" si="6"/>
        <v>29010</v>
      </c>
      <c r="I61" s="186">
        <f t="shared" si="6"/>
        <v>126640</v>
      </c>
      <c r="J61" s="186">
        <f t="shared" si="6"/>
        <v>63320</v>
      </c>
      <c r="K61" s="186">
        <f t="shared" si="6"/>
        <v>63320</v>
      </c>
      <c r="L61" s="186">
        <f t="shared" si="6"/>
        <v>63320</v>
      </c>
      <c r="M61" s="186">
        <f t="shared" si="6"/>
        <v>10090</v>
      </c>
      <c r="N61" s="186">
        <f t="shared" si="6"/>
        <v>60540</v>
      </c>
      <c r="O61" s="186">
        <f t="shared" si="6"/>
        <v>377140</v>
      </c>
    </row>
    <row r="62" spans="1:15" ht="11.4" customHeight="1" x14ac:dyDescent="0.25">
      <c r="A62" s="5"/>
      <c r="B62" s="5"/>
      <c r="C62" s="164"/>
      <c r="D62" s="24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</row>
    <row r="63" spans="1:15" ht="11.4" customHeight="1" x14ac:dyDescent="0.25">
      <c r="A63" s="5"/>
      <c r="B63" s="5"/>
      <c r="C63" s="5"/>
      <c r="D63" s="24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</sheetData>
  <mergeCells count="6">
    <mergeCell ref="M2:N2"/>
    <mergeCell ref="A1:O1"/>
    <mergeCell ref="A2:A3"/>
    <mergeCell ref="B2:B3"/>
    <mergeCell ref="C2:E2"/>
    <mergeCell ref="F2:H2"/>
  </mergeCells>
  <pageMargins left="0" right="0" top="0" bottom="0" header="0" footer="0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8"/>
  <sheetViews>
    <sheetView zoomScaleNormal="100" workbookViewId="0">
      <pane xSplit="2" ySplit="4" topLeftCell="C60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109375" style="18" customWidth="1"/>
    <col min="2" max="2" width="13.109375" style="18" customWidth="1"/>
    <col min="3" max="4" width="8.6640625" style="18" customWidth="1"/>
    <col min="5" max="5" width="8.33203125" style="18" customWidth="1"/>
    <col min="6" max="6" width="7.88671875" style="18" customWidth="1"/>
    <col min="7" max="7" width="8.33203125" style="18" customWidth="1"/>
    <col min="8" max="8" width="6.6640625" style="18" customWidth="1"/>
    <col min="9" max="9" width="10" style="18" customWidth="1"/>
    <col min="10" max="10" width="10.88671875" style="18" customWidth="1"/>
    <col min="11" max="11" width="12.109375" style="18" customWidth="1"/>
    <col min="12" max="12" width="10.44140625" style="18" customWidth="1"/>
    <col min="13" max="14" width="10.6640625" style="18" customWidth="1"/>
    <col min="15" max="15" width="11.44140625" style="18" customWidth="1"/>
    <col min="16" max="16384" width="4.33203125" style="18"/>
  </cols>
  <sheetData>
    <row r="1" spans="1:16" ht="16.5" customHeight="1" x14ac:dyDescent="0.25">
      <c r="A1" s="694" t="s">
        <v>269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98"/>
    </row>
    <row r="2" spans="1:16" ht="13.5" customHeight="1" x14ac:dyDescent="0.25">
      <c r="A2" s="670" t="s">
        <v>0</v>
      </c>
      <c r="B2" s="670" t="s">
        <v>1</v>
      </c>
      <c r="C2" s="92"/>
      <c r="D2" s="239"/>
      <c r="E2" s="101"/>
      <c r="F2" s="670"/>
      <c r="G2" s="670"/>
      <c r="H2" s="670"/>
      <c r="I2" s="670"/>
      <c r="J2" s="670"/>
      <c r="K2" s="670"/>
      <c r="L2" s="670"/>
      <c r="M2" s="670"/>
      <c r="N2" s="670"/>
      <c r="O2" s="98"/>
    </row>
    <row r="3" spans="1:16" ht="37.950000000000003" customHeight="1" x14ac:dyDescent="0.25">
      <c r="A3" s="670"/>
      <c r="B3" s="670"/>
      <c r="C3" s="588" t="s">
        <v>270</v>
      </c>
      <c r="D3" s="693"/>
      <c r="E3" s="571"/>
      <c r="F3" s="571" t="s">
        <v>34</v>
      </c>
      <c r="G3" s="571"/>
      <c r="H3" s="571"/>
      <c r="I3" s="102" t="s">
        <v>166</v>
      </c>
      <c r="J3" s="102" t="s">
        <v>167</v>
      </c>
      <c r="K3" s="102" t="s">
        <v>168</v>
      </c>
      <c r="L3" s="102" t="s">
        <v>169</v>
      </c>
      <c r="M3" s="696" t="s">
        <v>170</v>
      </c>
      <c r="N3" s="697"/>
      <c r="O3" s="103" t="s">
        <v>171</v>
      </c>
    </row>
    <row r="4" spans="1:16" ht="65.25" customHeight="1" x14ac:dyDescent="0.25">
      <c r="A4" s="670"/>
      <c r="B4" s="670"/>
      <c r="C4" s="257" t="s">
        <v>271</v>
      </c>
      <c r="D4" s="259" t="s">
        <v>272</v>
      </c>
      <c r="E4" s="257" t="s">
        <v>273</v>
      </c>
      <c r="F4" s="17" t="s">
        <v>255</v>
      </c>
      <c r="G4" s="17" t="s">
        <v>40</v>
      </c>
      <c r="H4" s="17" t="s">
        <v>11</v>
      </c>
      <c r="I4" s="91" t="s">
        <v>297</v>
      </c>
      <c r="J4" s="91" t="s">
        <v>297</v>
      </c>
      <c r="K4" s="91" t="s">
        <v>297</v>
      </c>
      <c r="L4" s="91" t="s">
        <v>297</v>
      </c>
      <c r="M4" s="91" t="s">
        <v>179</v>
      </c>
      <c r="N4" s="91" t="s">
        <v>297</v>
      </c>
      <c r="O4" s="89" t="s">
        <v>303</v>
      </c>
    </row>
    <row r="5" spans="1:16" ht="12" customHeight="1" x14ac:dyDescent="0.25">
      <c r="A5" s="681" t="s">
        <v>97</v>
      </c>
      <c r="B5" s="682"/>
      <c r="C5" s="187">
        <f>C6+C7+C8+C9</f>
        <v>21942</v>
      </c>
      <c r="D5" s="187">
        <f t="shared" ref="D5:O5" si="0">D6+D7+D8+D9</f>
        <v>10339</v>
      </c>
      <c r="E5" s="187">
        <f t="shared" si="0"/>
        <v>13891</v>
      </c>
      <c r="F5" s="187">
        <f t="shared" si="0"/>
        <v>21942</v>
      </c>
      <c r="G5" s="187">
        <f t="shared" si="0"/>
        <v>11400</v>
      </c>
      <c r="H5" s="187">
        <f t="shared" si="0"/>
        <v>7100</v>
      </c>
      <c r="I5" s="187">
        <f t="shared" si="0"/>
        <v>22800</v>
      </c>
      <c r="J5" s="187">
        <f t="shared" si="0"/>
        <v>11400</v>
      </c>
      <c r="K5" s="187">
        <f t="shared" si="0"/>
        <v>11400</v>
      </c>
      <c r="L5" s="187">
        <f t="shared" si="0"/>
        <v>11400</v>
      </c>
      <c r="M5" s="187">
        <f t="shared" si="0"/>
        <v>1000</v>
      </c>
      <c r="N5" s="187">
        <f t="shared" si="0"/>
        <v>6000</v>
      </c>
      <c r="O5" s="187">
        <f t="shared" si="0"/>
        <v>63000</v>
      </c>
    </row>
    <row r="6" spans="1:16" ht="12" x14ac:dyDescent="0.25">
      <c r="A6" s="92">
        <v>1</v>
      </c>
      <c r="B6" s="112" t="s">
        <v>97</v>
      </c>
      <c r="C6" s="60">
        <f>'лош (2)'!C9</f>
        <v>12003</v>
      </c>
      <c r="D6" s="60">
        <f>'лош (2)'!D9</f>
        <v>6462</v>
      </c>
      <c r="E6" s="60">
        <f>'лош (2)'!E9</f>
        <v>7493</v>
      </c>
      <c r="F6" s="60">
        <f>'лош (2)'!F9</f>
        <v>12003</v>
      </c>
      <c r="G6" s="60">
        <f>'лош (2)'!G9</f>
        <v>7000</v>
      </c>
      <c r="H6" s="60">
        <f>'лош (2)'!H9</f>
        <v>3800</v>
      </c>
      <c r="I6" s="60">
        <f>G6*2</f>
        <v>14000</v>
      </c>
      <c r="J6" s="60">
        <f>G6</f>
        <v>7000</v>
      </c>
      <c r="K6" s="60">
        <f>G6</f>
        <v>7000</v>
      </c>
      <c r="L6" s="60">
        <f>G6</f>
        <v>7000</v>
      </c>
      <c r="M6" s="60">
        <f>'лош (2)'!M9</f>
        <v>500</v>
      </c>
      <c r="N6" s="60">
        <f>M6*6</f>
        <v>3000</v>
      </c>
      <c r="O6" s="59">
        <f t="shared" ref="O6:O65" si="1">N6+L6+K6+J6+I6</f>
        <v>38000</v>
      </c>
      <c r="P6" s="19"/>
    </row>
    <row r="7" spans="1:16" s="19" customFormat="1" ht="12" x14ac:dyDescent="0.25">
      <c r="A7" s="241"/>
      <c r="B7" s="245" t="s">
        <v>109</v>
      </c>
      <c r="C7" s="14">
        <f>'лош (2)'!C21</f>
        <v>3544</v>
      </c>
      <c r="D7" s="14">
        <f>'лош (2)'!D21</f>
        <v>1159</v>
      </c>
      <c r="E7" s="14">
        <f>'лош (2)'!E21</f>
        <v>2758</v>
      </c>
      <c r="F7" s="14">
        <f>'лош (2)'!F21</f>
        <v>3544</v>
      </c>
      <c r="G7" s="14">
        <f>'лош (2)'!G21</f>
        <v>1600</v>
      </c>
      <c r="H7" s="14">
        <f>'лош (2)'!H21</f>
        <v>1400</v>
      </c>
      <c r="I7" s="12">
        <f>G7*2</f>
        <v>3200</v>
      </c>
      <c r="J7" s="12">
        <f>G7</f>
        <v>1600</v>
      </c>
      <c r="K7" s="12">
        <f>G7</f>
        <v>1600</v>
      </c>
      <c r="L7" s="12">
        <f>G7</f>
        <v>1600</v>
      </c>
      <c r="M7" s="14">
        <f>'лош (2)'!M21</f>
        <v>200</v>
      </c>
      <c r="N7" s="12">
        <f>M7*6</f>
        <v>1200</v>
      </c>
      <c r="O7" s="59">
        <f>N7+L7+K7+J7+I7</f>
        <v>9200</v>
      </c>
    </row>
    <row r="8" spans="1:16" ht="12" x14ac:dyDescent="0.25">
      <c r="A8" s="92">
        <v>2</v>
      </c>
      <c r="B8" s="456" t="s">
        <v>116</v>
      </c>
      <c r="C8" s="60">
        <f>'лош (2)'!C28</f>
        <v>2469</v>
      </c>
      <c r="D8" s="60">
        <f>'лош (2)'!D28</f>
        <v>1192</v>
      </c>
      <c r="E8" s="60">
        <f>'лош (2)'!E28</f>
        <v>1489</v>
      </c>
      <c r="F8" s="60">
        <f>'лош (2)'!F28</f>
        <v>2469</v>
      </c>
      <c r="G8" s="60">
        <f>'лош (2)'!G28</f>
        <v>1100</v>
      </c>
      <c r="H8" s="60">
        <f>'лош (2)'!H28</f>
        <v>800</v>
      </c>
      <c r="I8" s="60">
        <f>G8*2</f>
        <v>2200</v>
      </c>
      <c r="J8" s="60">
        <f>G8</f>
        <v>1100</v>
      </c>
      <c r="K8" s="60">
        <f>G8</f>
        <v>1100</v>
      </c>
      <c r="L8" s="60">
        <f>G8</f>
        <v>1100</v>
      </c>
      <c r="M8" s="60">
        <f>'лош (2)'!M28</f>
        <v>100</v>
      </c>
      <c r="N8" s="60">
        <f t="shared" ref="N8:N65" si="2">M8*6</f>
        <v>600</v>
      </c>
      <c r="O8" s="59">
        <f t="shared" si="1"/>
        <v>6100</v>
      </c>
      <c r="P8" s="19"/>
    </row>
    <row r="9" spans="1:16" ht="12" x14ac:dyDescent="0.25">
      <c r="A9" s="93">
        <v>3</v>
      </c>
      <c r="B9" s="113" t="s">
        <v>141</v>
      </c>
      <c r="C9" s="60">
        <f>'лош (2)'!C53</f>
        <v>3926</v>
      </c>
      <c r="D9" s="60">
        <f>'лош (2)'!D53</f>
        <v>1526</v>
      </c>
      <c r="E9" s="60">
        <f>'лош (2)'!E53</f>
        <v>2151</v>
      </c>
      <c r="F9" s="60">
        <f>'лош (2)'!F53</f>
        <v>3926</v>
      </c>
      <c r="G9" s="60">
        <f>'лош (2)'!G53</f>
        <v>1700</v>
      </c>
      <c r="H9" s="60">
        <f>'лош (2)'!H53</f>
        <v>1100</v>
      </c>
      <c r="I9" s="60">
        <f>G9*2</f>
        <v>3400</v>
      </c>
      <c r="J9" s="60">
        <f>G9</f>
        <v>1700</v>
      </c>
      <c r="K9" s="60">
        <f>G9</f>
        <v>1700</v>
      </c>
      <c r="L9" s="60">
        <f>G9</f>
        <v>1700</v>
      </c>
      <c r="M9" s="60">
        <f>'лош (2)'!M53</f>
        <v>200</v>
      </c>
      <c r="N9" s="60">
        <f t="shared" si="2"/>
        <v>1200</v>
      </c>
      <c r="O9" s="59">
        <f t="shared" si="1"/>
        <v>9700</v>
      </c>
      <c r="P9" s="19"/>
    </row>
    <row r="10" spans="1:16" ht="12" customHeight="1" x14ac:dyDescent="0.25">
      <c r="A10" s="681" t="s">
        <v>160</v>
      </c>
      <c r="B10" s="682"/>
      <c r="C10" s="187">
        <f>C11+C12+C13+C14</f>
        <v>4359</v>
      </c>
      <c r="D10" s="187">
        <f t="shared" ref="D10:O10" si="3">D11+D12+D13+D14</f>
        <v>1660</v>
      </c>
      <c r="E10" s="187">
        <f t="shared" si="3"/>
        <v>2138</v>
      </c>
      <c r="F10" s="187">
        <f t="shared" si="3"/>
        <v>4359</v>
      </c>
      <c r="G10" s="187">
        <f t="shared" si="3"/>
        <v>2030</v>
      </c>
      <c r="H10" s="187">
        <f t="shared" si="3"/>
        <v>1110</v>
      </c>
      <c r="I10" s="187">
        <f t="shared" si="3"/>
        <v>4060</v>
      </c>
      <c r="J10" s="187">
        <f t="shared" si="3"/>
        <v>2030</v>
      </c>
      <c r="K10" s="187">
        <f t="shared" si="3"/>
        <v>2030</v>
      </c>
      <c r="L10" s="187">
        <f t="shared" si="3"/>
        <v>2030</v>
      </c>
      <c r="M10" s="187">
        <f t="shared" si="3"/>
        <v>350</v>
      </c>
      <c r="N10" s="187">
        <f t="shared" si="3"/>
        <v>2100</v>
      </c>
      <c r="O10" s="187">
        <f t="shared" si="3"/>
        <v>12250</v>
      </c>
    </row>
    <row r="11" spans="1:16" ht="12" x14ac:dyDescent="0.25">
      <c r="A11" s="92">
        <v>4</v>
      </c>
      <c r="B11" s="94" t="s">
        <v>104</v>
      </c>
      <c r="C11" s="60">
        <f>'лош (2)'!C16</f>
        <v>850</v>
      </c>
      <c r="D11" s="60">
        <f>'лош (2)'!D16</f>
        <v>334</v>
      </c>
      <c r="E11" s="60">
        <f>'лош (2)'!E16</f>
        <v>200</v>
      </c>
      <c r="F11" s="60">
        <f>'лош (2)'!F16</f>
        <v>850</v>
      </c>
      <c r="G11" s="60">
        <f>'лош (2)'!G16</f>
        <v>400</v>
      </c>
      <c r="H11" s="60">
        <f>'лош (2)'!H16</f>
        <v>100</v>
      </c>
      <c r="I11" s="60">
        <f t="shared" ref="I11:I65" si="4">G11*2</f>
        <v>800</v>
      </c>
      <c r="J11" s="60">
        <f>G11</f>
        <v>400</v>
      </c>
      <c r="K11" s="60">
        <f>G11</f>
        <v>400</v>
      </c>
      <c r="L11" s="60">
        <f>G11</f>
        <v>400</v>
      </c>
      <c r="M11" s="60">
        <f>'лош (2)'!M16</f>
        <v>50</v>
      </c>
      <c r="N11" s="60">
        <f t="shared" si="2"/>
        <v>300</v>
      </c>
      <c r="O11" s="59">
        <f t="shared" si="1"/>
        <v>2300</v>
      </c>
    </row>
    <row r="12" spans="1:16" ht="12" x14ac:dyDescent="0.25">
      <c r="A12" s="92">
        <v>5</v>
      </c>
      <c r="B12" s="94" t="s">
        <v>108</v>
      </c>
      <c r="C12" s="60">
        <f>'лош (2)'!C20</f>
        <v>778</v>
      </c>
      <c r="D12" s="60">
        <f>'лош (2)'!D20</f>
        <v>210</v>
      </c>
      <c r="E12" s="60">
        <f>'лош (2)'!E20</f>
        <v>286</v>
      </c>
      <c r="F12" s="60">
        <f>'лош (2)'!F20</f>
        <v>778</v>
      </c>
      <c r="G12" s="60">
        <f>'лош (2)'!G20</f>
        <v>330</v>
      </c>
      <c r="H12" s="60">
        <f>'лош (2)'!H20</f>
        <v>160</v>
      </c>
      <c r="I12" s="60">
        <f t="shared" si="4"/>
        <v>660</v>
      </c>
      <c r="J12" s="60">
        <f>G12</f>
        <v>330</v>
      </c>
      <c r="K12" s="60">
        <f>G12</f>
        <v>330</v>
      </c>
      <c r="L12" s="60">
        <f>G12</f>
        <v>330</v>
      </c>
      <c r="M12" s="60">
        <f>'лош (2)'!M20</f>
        <v>100</v>
      </c>
      <c r="N12" s="60">
        <f t="shared" si="2"/>
        <v>600</v>
      </c>
      <c r="O12" s="59">
        <f t="shared" si="1"/>
        <v>2250</v>
      </c>
    </row>
    <row r="13" spans="1:16" s="19" customFormat="1" ht="12" x14ac:dyDescent="0.25">
      <c r="A13" s="436">
        <v>6</v>
      </c>
      <c r="B13" s="5" t="s">
        <v>121</v>
      </c>
      <c r="C13" s="12">
        <f>'лош (2)'!C33</f>
        <v>2266</v>
      </c>
      <c r="D13" s="12">
        <f>'лош (2)'!D33</f>
        <v>818</v>
      </c>
      <c r="E13" s="12">
        <f>'лош (2)'!E33</f>
        <v>1480</v>
      </c>
      <c r="F13" s="12">
        <f>'лош (2)'!F33</f>
        <v>2266</v>
      </c>
      <c r="G13" s="12">
        <f>'лош (2)'!G33</f>
        <v>1000</v>
      </c>
      <c r="H13" s="12">
        <f>'лош (2)'!H33</f>
        <v>750</v>
      </c>
      <c r="I13" s="12">
        <f t="shared" si="4"/>
        <v>2000</v>
      </c>
      <c r="J13" s="12">
        <f>G13</f>
        <v>1000</v>
      </c>
      <c r="K13" s="12">
        <f>G13</f>
        <v>1000</v>
      </c>
      <c r="L13" s="12">
        <f>G13</f>
        <v>1000</v>
      </c>
      <c r="M13" s="12">
        <f>'лош (2)'!M33</f>
        <v>100</v>
      </c>
      <c r="N13" s="12">
        <f t="shared" si="2"/>
        <v>600</v>
      </c>
      <c r="O13" s="59">
        <f t="shared" si="1"/>
        <v>5600</v>
      </c>
    </row>
    <row r="14" spans="1:16" ht="12" x14ac:dyDescent="0.25">
      <c r="A14" s="92">
        <v>7</v>
      </c>
      <c r="B14" s="5" t="s">
        <v>130</v>
      </c>
      <c r="C14" s="60">
        <f>'лош (2)'!C42</f>
        <v>465</v>
      </c>
      <c r="D14" s="60">
        <f>'лош (2)'!D42</f>
        <v>298</v>
      </c>
      <c r="E14" s="60">
        <f>'лош (2)'!E42</f>
        <v>172</v>
      </c>
      <c r="F14" s="60">
        <f>'лош (2)'!F42</f>
        <v>465</v>
      </c>
      <c r="G14" s="60">
        <f>'лош (2)'!G42</f>
        <v>300</v>
      </c>
      <c r="H14" s="60">
        <f>'лош (2)'!H42</f>
        <v>100</v>
      </c>
      <c r="I14" s="60">
        <f t="shared" si="4"/>
        <v>600</v>
      </c>
      <c r="J14" s="60">
        <f>G14</f>
        <v>300</v>
      </c>
      <c r="K14" s="60">
        <f>G14</f>
        <v>300</v>
      </c>
      <c r="L14" s="60">
        <f>G14</f>
        <v>300</v>
      </c>
      <c r="M14" s="60">
        <f>'лош (2)'!M42</f>
        <v>100</v>
      </c>
      <c r="N14" s="60">
        <f t="shared" si="2"/>
        <v>600</v>
      </c>
      <c r="O14" s="59">
        <f t="shared" si="1"/>
        <v>2100</v>
      </c>
    </row>
    <row r="15" spans="1:16" ht="12" customHeight="1" x14ac:dyDescent="0.25">
      <c r="A15" s="681" t="s">
        <v>161</v>
      </c>
      <c r="B15" s="682"/>
      <c r="C15" s="187">
        <f>C16+C17+C18+C19+C20</f>
        <v>8828</v>
      </c>
      <c r="D15" s="187">
        <f t="shared" ref="D15:O15" si="5">D16+D17+D18+D19+D20</f>
        <v>4174</v>
      </c>
      <c r="E15" s="187">
        <f t="shared" si="5"/>
        <v>4441</v>
      </c>
      <c r="F15" s="187">
        <f t="shared" si="5"/>
        <v>8828</v>
      </c>
      <c r="G15" s="187">
        <f t="shared" si="5"/>
        <v>4450</v>
      </c>
      <c r="H15" s="187">
        <f t="shared" si="5"/>
        <v>2380</v>
      </c>
      <c r="I15" s="187">
        <f t="shared" si="5"/>
        <v>8900</v>
      </c>
      <c r="J15" s="187">
        <f t="shared" si="5"/>
        <v>4450</v>
      </c>
      <c r="K15" s="187">
        <f t="shared" si="5"/>
        <v>4450</v>
      </c>
      <c r="L15" s="187">
        <f t="shared" si="5"/>
        <v>4450</v>
      </c>
      <c r="M15" s="187">
        <f t="shared" si="5"/>
        <v>900</v>
      </c>
      <c r="N15" s="187">
        <f t="shared" si="5"/>
        <v>5400</v>
      </c>
      <c r="O15" s="187">
        <f t="shared" si="5"/>
        <v>27650</v>
      </c>
    </row>
    <row r="16" spans="1:16" s="19" customFormat="1" ht="12" x14ac:dyDescent="0.25">
      <c r="A16" s="421">
        <v>8</v>
      </c>
      <c r="B16" s="5" t="s">
        <v>101</v>
      </c>
      <c r="C16" s="12">
        <f>'лош (2)'!C13</f>
        <v>2436</v>
      </c>
      <c r="D16" s="12">
        <f>'лош (2)'!D13</f>
        <v>911</v>
      </c>
      <c r="E16" s="12">
        <f>'лош (2)'!E13</f>
        <v>1525</v>
      </c>
      <c r="F16" s="12">
        <f>'лош (2)'!F13</f>
        <v>2436</v>
      </c>
      <c r="G16" s="12">
        <f>'лош (2)'!G13</f>
        <v>1000</v>
      </c>
      <c r="H16" s="12">
        <f>'лош (2)'!H13</f>
        <v>800</v>
      </c>
      <c r="I16" s="12">
        <f t="shared" si="4"/>
        <v>2000</v>
      </c>
      <c r="J16" s="12">
        <f>G16</f>
        <v>1000</v>
      </c>
      <c r="K16" s="12">
        <f>G16</f>
        <v>1000</v>
      </c>
      <c r="L16" s="12">
        <f>G16</f>
        <v>1000</v>
      </c>
      <c r="M16" s="12">
        <f>'лош (2)'!M13</f>
        <v>200</v>
      </c>
      <c r="N16" s="12">
        <f t="shared" si="2"/>
        <v>1200</v>
      </c>
      <c r="O16" s="59">
        <f t="shared" si="1"/>
        <v>6200</v>
      </c>
    </row>
    <row r="17" spans="1:15" ht="12" x14ac:dyDescent="0.25">
      <c r="A17" s="92">
        <v>9</v>
      </c>
      <c r="B17" s="5" t="s">
        <v>112</v>
      </c>
      <c r="C17" s="60">
        <f>'лош (2)'!C24</f>
        <v>1741</v>
      </c>
      <c r="D17" s="60">
        <f>'лош (2)'!D24</f>
        <v>891</v>
      </c>
      <c r="E17" s="60">
        <f>'лош (2)'!E24</f>
        <v>400</v>
      </c>
      <c r="F17" s="60">
        <f>'лош (2)'!F24</f>
        <v>1741</v>
      </c>
      <c r="G17" s="60">
        <f>'лош (2)'!G24</f>
        <v>900</v>
      </c>
      <c r="H17" s="60">
        <f>'лош (2)'!H24</f>
        <v>200</v>
      </c>
      <c r="I17" s="60">
        <f t="shared" si="4"/>
        <v>1800</v>
      </c>
      <c r="J17" s="60">
        <f>G17</f>
        <v>900</v>
      </c>
      <c r="K17" s="60">
        <f>G17</f>
        <v>900</v>
      </c>
      <c r="L17" s="60">
        <f>G17</f>
        <v>900</v>
      </c>
      <c r="M17" s="60">
        <f>'лош (2)'!M24</f>
        <v>200</v>
      </c>
      <c r="N17" s="60">
        <f t="shared" si="2"/>
        <v>1200</v>
      </c>
      <c r="O17" s="59">
        <f t="shared" si="1"/>
        <v>5700</v>
      </c>
    </row>
    <row r="18" spans="1:15" ht="12" x14ac:dyDescent="0.25">
      <c r="A18" s="92">
        <v>10</v>
      </c>
      <c r="B18" s="94" t="s">
        <v>123</v>
      </c>
      <c r="C18" s="60">
        <f>'лош (2)'!C35</f>
        <v>1762</v>
      </c>
      <c r="D18" s="60">
        <f>'лош (2)'!D35</f>
        <v>840</v>
      </c>
      <c r="E18" s="60">
        <f>'лош (2)'!E35</f>
        <v>670</v>
      </c>
      <c r="F18" s="60">
        <f>'лош (2)'!F35</f>
        <v>1762</v>
      </c>
      <c r="G18" s="60">
        <f>'лош (2)'!G35</f>
        <v>900</v>
      </c>
      <c r="H18" s="60">
        <f>'лош (2)'!H35</f>
        <v>340</v>
      </c>
      <c r="I18" s="60">
        <f t="shared" si="4"/>
        <v>1800</v>
      </c>
      <c r="J18" s="60">
        <f>G18</f>
        <v>900</v>
      </c>
      <c r="K18" s="60">
        <f>G18</f>
        <v>900</v>
      </c>
      <c r="L18" s="60">
        <f>G18</f>
        <v>900</v>
      </c>
      <c r="M18" s="60">
        <f>'лош (2)'!M35</f>
        <v>100</v>
      </c>
      <c r="N18" s="60">
        <f t="shared" si="2"/>
        <v>600</v>
      </c>
      <c r="O18" s="59">
        <f t="shared" si="1"/>
        <v>5100</v>
      </c>
    </row>
    <row r="19" spans="1:15" ht="12" x14ac:dyDescent="0.25">
      <c r="A19" s="92">
        <v>11</v>
      </c>
      <c r="B19" s="94" t="s">
        <v>133</v>
      </c>
      <c r="C19" s="60">
        <f>'лош (2)'!C45</f>
        <v>2017</v>
      </c>
      <c r="D19" s="60">
        <f>'лош (2)'!D45</f>
        <v>1172</v>
      </c>
      <c r="E19" s="60">
        <f>'лош (2)'!E45</f>
        <v>1210</v>
      </c>
      <c r="F19" s="60">
        <f>'лош (2)'!F45</f>
        <v>2017</v>
      </c>
      <c r="G19" s="60">
        <f>'лош (2)'!G45</f>
        <v>1200</v>
      </c>
      <c r="H19" s="60">
        <f>'лош (2)'!H45</f>
        <v>720</v>
      </c>
      <c r="I19" s="60">
        <f t="shared" si="4"/>
        <v>2400</v>
      </c>
      <c r="J19" s="60">
        <f>G19</f>
        <v>1200</v>
      </c>
      <c r="K19" s="60">
        <f>G19</f>
        <v>1200</v>
      </c>
      <c r="L19" s="60">
        <f>G19</f>
        <v>1200</v>
      </c>
      <c r="M19" s="60">
        <f>'лош (2)'!M45</f>
        <v>300</v>
      </c>
      <c r="N19" s="60">
        <f t="shared" si="2"/>
        <v>1800</v>
      </c>
      <c r="O19" s="59">
        <f t="shared" si="1"/>
        <v>7800</v>
      </c>
    </row>
    <row r="20" spans="1:15" ht="12" x14ac:dyDescent="0.25">
      <c r="A20" s="93">
        <v>12</v>
      </c>
      <c r="B20" s="94" t="s">
        <v>129</v>
      </c>
      <c r="C20" s="60">
        <f>'лош (2)'!C41</f>
        <v>872</v>
      </c>
      <c r="D20" s="60">
        <f>'лош (2)'!D41</f>
        <v>360</v>
      </c>
      <c r="E20" s="60">
        <f>'лош (2)'!E41</f>
        <v>636</v>
      </c>
      <c r="F20" s="60">
        <f>'лош (2)'!F41</f>
        <v>872</v>
      </c>
      <c r="G20" s="60">
        <f>'лош (2)'!G41</f>
        <v>450</v>
      </c>
      <c r="H20" s="60">
        <f>'лош (2)'!H41</f>
        <v>320</v>
      </c>
      <c r="I20" s="60">
        <f t="shared" si="4"/>
        <v>900</v>
      </c>
      <c r="J20" s="60">
        <f>G20</f>
        <v>450</v>
      </c>
      <c r="K20" s="60">
        <f>G20</f>
        <v>450</v>
      </c>
      <c r="L20" s="60">
        <f>G20</f>
        <v>450</v>
      </c>
      <c r="M20" s="60">
        <f>'лош (2)'!M41</f>
        <v>100</v>
      </c>
      <c r="N20" s="60">
        <f t="shared" si="2"/>
        <v>600</v>
      </c>
      <c r="O20" s="59">
        <f t="shared" si="1"/>
        <v>2850</v>
      </c>
    </row>
    <row r="21" spans="1:15" ht="12" customHeight="1" x14ac:dyDescent="0.25">
      <c r="A21" s="681" t="s">
        <v>162</v>
      </c>
      <c r="B21" s="682"/>
      <c r="C21" s="187">
        <f>C22+C23+C24+C25+C26</f>
        <v>12995</v>
      </c>
      <c r="D21" s="187">
        <f t="shared" ref="D21:O21" si="6">D22+D23+D24+D25+D26</f>
        <v>5436</v>
      </c>
      <c r="E21" s="187">
        <f t="shared" si="6"/>
        <v>6645</v>
      </c>
      <c r="F21" s="187">
        <f t="shared" si="6"/>
        <v>12995</v>
      </c>
      <c r="G21" s="187">
        <f t="shared" si="6"/>
        <v>6170</v>
      </c>
      <c r="H21" s="187">
        <f t="shared" si="6"/>
        <v>3370</v>
      </c>
      <c r="I21" s="187">
        <f t="shared" si="6"/>
        <v>12340</v>
      </c>
      <c r="J21" s="187">
        <f t="shared" si="6"/>
        <v>6170</v>
      </c>
      <c r="K21" s="187">
        <f t="shared" si="6"/>
        <v>6170</v>
      </c>
      <c r="L21" s="187">
        <f t="shared" si="6"/>
        <v>6170</v>
      </c>
      <c r="M21" s="187">
        <f t="shared" si="6"/>
        <v>1840</v>
      </c>
      <c r="N21" s="187">
        <f t="shared" si="6"/>
        <v>11040</v>
      </c>
      <c r="O21" s="187">
        <f t="shared" si="6"/>
        <v>41890</v>
      </c>
    </row>
    <row r="22" spans="1:15" s="19" customFormat="1" ht="12" x14ac:dyDescent="0.25">
      <c r="A22" s="436">
        <v>13</v>
      </c>
      <c r="B22" s="5" t="s">
        <v>115</v>
      </c>
      <c r="C22" s="12">
        <f>'лош (2)'!C27</f>
        <v>4431</v>
      </c>
      <c r="D22" s="12">
        <f>'лош (2)'!D27</f>
        <v>1797</v>
      </c>
      <c r="E22" s="12">
        <f>'лош (2)'!E27</f>
        <v>3175</v>
      </c>
      <c r="F22" s="12">
        <f>'лош (2)'!F27</f>
        <v>4431</v>
      </c>
      <c r="G22" s="12">
        <f>'лош (2)'!G27</f>
        <v>1900</v>
      </c>
      <c r="H22" s="12">
        <f>'лош (2)'!H27</f>
        <v>1600</v>
      </c>
      <c r="I22" s="12">
        <f t="shared" si="4"/>
        <v>3800</v>
      </c>
      <c r="J22" s="12">
        <f>G22</f>
        <v>1900</v>
      </c>
      <c r="K22" s="12">
        <f>G22</f>
        <v>1900</v>
      </c>
      <c r="L22" s="12">
        <f>G22</f>
        <v>1900</v>
      </c>
      <c r="M22" s="12">
        <f>'лош (2)'!M27</f>
        <v>200</v>
      </c>
      <c r="N22" s="12">
        <f t="shared" si="2"/>
        <v>1200</v>
      </c>
      <c r="O22" s="59">
        <f t="shared" si="1"/>
        <v>10700</v>
      </c>
    </row>
    <row r="23" spans="1:15" ht="12" x14ac:dyDescent="0.25">
      <c r="A23" s="92">
        <v>14</v>
      </c>
      <c r="B23" s="50" t="s">
        <v>125</v>
      </c>
      <c r="C23" s="60">
        <f>'лош (2)'!C37</f>
        <v>3042</v>
      </c>
      <c r="D23" s="60">
        <f>'лош (2)'!D37</f>
        <v>1275</v>
      </c>
      <c r="E23" s="60">
        <f>'лош (2)'!E37</f>
        <v>1250</v>
      </c>
      <c r="F23" s="60">
        <f>'лош (2)'!F37</f>
        <v>3042</v>
      </c>
      <c r="G23" s="60">
        <f>'лош (2)'!G37</f>
        <v>1700</v>
      </c>
      <c r="H23" s="60">
        <f>'лош (2)'!H37</f>
        <v>630</v>
      </c>
      <c r="I23" s="60">
        <f t="shared" si="4"/>
        <v>3400</v>
      </c>
      <c r="J23" s="60">
        <f>G23</f>
        <v>1700</v>
      </c>
      <c r="K23" s="60">
        <f>G23</f>
        <v>1700</v>
      </c>
      <c r="L23" s="60">
        <f>G23</f>
        <v>1700</v>
      </c>
      <c r="M23" s="60">
        <f>'лош (2)'!M37</f>
        <v>200</v>
      </c>
      <c r="N23" s="60">
        <f t="shared" si="2"/>
        <v>1200</v>
      </c>
      <c r="O23" s="59">
        <f t="shared" si="1"/>
        <v>9700</v>
      </c>
    </row>
    <row r="24" spans="1:15" ht="12" x14ac:dyDescent="0.25">
      <c r="A24" s="92">
        <v>15</v>
      </c>
      <c r="B24" s="96" t="s">
        <v>127</v>
      </c>
      <c r="C24" s="60">
        <f>'лош (2)'!C39</f>
        <v>1585</v>
      </c>
      <c r="D24" s="60">
        <f>'лош (2)'!D39</f>
        <v>520</v>
      </c>
      <c r="E24" s="60">
        <f>'лош (2)'!E39</f>
        <v>582</v>
      </c>
      <c r="F24" s="60">
        <f>'лош (2)'!F39</f>
        <v>1585</v>
      </c>
      <c r="G24" s="60">
        <f>'лош (2)'!G39</f>
        <v>720</v>
      </c>
      <c r="H24" s="60">
        <f>'лош (2)'!H39</f>
        <v>300</v>
      </c>
      <c r="I24" s="60">
        <f t="shared" si="4"/>
        <v>1440</v>
      </c>
      <c r="J24" s="60">
        <f>G24</f>
        <v>720</v>
      </c>
      <c r="K24" s="60">
        <f>G24</f>
        <v>720</v>
      </c>
      <c r="L24" s="60">
        <f>G24</f>
        <v>720</v>
      </c>
      <c r="M24" s="60">
        <f>'лош (2)'!M39</f>
        <v>100</v>
      </c>
      <c r="N24" s="60">
        <f t="shared" si="2"/>
        <v>600</v>
      </c>
      <c r="O24" s="59">
        <f t="shared" si="1"/>
        <v>4200</v>
      </c>
    </row>
    <row r="25" spans="1:15" ht="12" x14ac:dyDescent="0.25">
      <c r="A25" s="92">
        <v>16</v>
      </c>
      <c r="B25" s="94" t="s">
        <v>128</v>
      </c>
      <c r="C25" s="60">
        <f>'лош (2)'!C40</f>
        <v>2577</v>
      </c>
      <c r="D25" s="60">
        <f>'лош (2)'!D40</f>
        <v>1240</v>
      </c>
      <c r="E25" s="60">
        <f>'лош (2)'!E40</f>
        <v>916</v>
      </c>
      <c r="F25" s="60">
        <f>'лош (2)'!F40</f>
        <v>2577</v>
      </c>
      <c r="G25" s="60">
        <f>'лош (2)'!G40</f>
        <v>1250</v>
      </c>
      <c r="H25" s="60">
        <f>'лош (2)'!H40</f>
        <v>470</v>
      </c>
      <c r="I25" s="60">
        <f t="shared" si="4"/>
        <v>2500</v>
      </c>
      <c r="J25" s="60">
        <f>G25</f>
        <v>1250</v>
      </c>
      <c r="K25" s="60">
        <f>G25</f>
        <v>1250</v>
      </c>
      <c r="L25" s="60">
        <f>G25</f>
        <v>1250</v>
      </c>
      <c r="M25" s="60">
        <f>'лош (2)'!M40</f>
        <v>1240</v>
      </c>
      <c r="N25" s="60">
        <f t="shared" si="2"/>
        <v>7440</v>
      </c>
      <c r="O25" s="59">
        <f t="shared" si="1"/>
        <v>13690</v>
      </c>
    </row>
    <row r="26" spans="1:15" ht="12" x14ac:dyDescent="0.25">
      <c r="A26" s="92">
        <v>17</v>
      </c>
      <c r="B26" s="94" t="s">
        <v>140</v>
      </c>
      <c r="C26" s="60">
        <f>'лош (2)'!C52</f>
        <v>1360</v>
      </c>
      <c r="D26" s="60">
        <f>'лош (2)'!D52</f>
        <v>604</v>
      </c>
      <c r="E26" s="60">
        <f>'лош (2)'!E52</f>
        <v>722</v>
      </c>
      <c r="F26" s="60">
        <f>'лош (2)'!F52</f>
        <v>1360</v>
      </c>
      <c r="G26" s="60">
        <f>'лош (2)'!G52</f>
        <v>600</v>
      </c>
      <c r="H26" s="60">
        <f>'лош (2)'!H52</f>
        <v>370</v>
      </c>
      <c r="I26" s="60">
        <f t="shared" si="4"/>
        <v>1200</v>
      </c>
      <c r="J26" s="60">
        <f>G26</f>
        <v>600</v>
      </c>
      <c r="K26" s="60">
        <f>G26</f>
        <v>600</v>
      </c>
      <c r="L26" s="60">
        <f>G26</f>
        <v>600</v>
      </c>
      <c r="M26" s="60">
        <f>'лош (2)'!M52</f>
        <v>100</v>
      </c>
      <c r="N26" s="60">
        <f t="shared" si="2"/>
        <v>600</v>
      </c>
      <c r="O26" s="59">
        <f t="shared" si="1"/>
        <v>3600</v>
      </c>
    </row>
    <row r="27" spans="1:15" ht="12" customHeight="1" x14ac:dyDescent="0.25">
      <c r="A27" s="683" t="s">
        <v>137</v>
      </c>
      <c r="B27" s="682"/>
      <c r="C27" s="187">
        <f>C28+C29+C30</f>
        <v>3376</v>
      </c>
      <c r="D27" s="187">
        <f t="shared" ref="D27:O27" si="7">D28+D29+D30</f>
        <v>1480</v>
      </c>
      <c r="E27" s="187">
        <f t="shared" si="7"/>
        <v>1297</v>
      </c>
      <c r="F27" s="187">
        <f t="shared" si="7"/>
        <v>3376</v>
      </c>
      <c r="G27" s="187">
        <f t="shared" si="7"/>
        <v>1990</v>
      </c>
      <c r="H27" s="187">
        <f t="shared" si="7"/>
        <v>680</v>
      </c>
      <c r="I27" s="187">
        <f t="shared" si="7"/>
        <v>3980</v>
      </c>
      <c r="J27" s="187">
        <f t="shared" si="7"/>
        <v>1990</v>
      </c>
      <c r="K27" s="187">
        <f t="shared" si="7"/>
        <v>1990</v>
      </c>
      <c r="L27" s="187">
        <f t="shared" si="7"/>
        <v>1990</v>
      </c>
      <c r="M27" s="187">
        <f t="shared" si="7"/>
        <v>400</v>
      </c>
      <c r="N27" s="187">
        <f t="shared" si="7"/>
        <v>2400</v>
      </c>
      <c r="O27" s="187">
        <f t="shared" si="7"/>
        <v>12350</v>
      </c>
    </row>
    <row r="28" spans="1:15" ht="12" x14ac:dyDescent="0.25">
      <c r="A28" s="92">
        <v>28</v>
      </c>
      <c r="B28" s="94" t="s">
        <v>107</v>
      </c>
      <c r="C28" s="60">
        <f>'лош (2)'!C19</f>
        <v>914</v>
      </c>
      <c r="D28" s="60">
        <f>'лош (2)'!D19</f>
        <v>370</v>
      </c>
      <c r="E28" s="60">
        <f>'лош (2)'!E19</f>
        <v>341</v>
      </c>
      <c r="F28" s="60">
        <f>'лош (2)'!F19</f>
        <v>914</v>
      </c>
      <c r="G28" s="60">
        <f>'лош (2)'!G19</f>
        <v>500</v>
      </c>
      <c r="H28" s="60">
        <f>'лош (2)'!H19</f>
        <v>180</v>
      </c>
      <c r="I28" s="60">
        <f t="shared" si="4"/>
        <v>1000</v>
      </c>
      <c r="J28" s="60">
        <f>G28</f>
        <v>500</v>
      </c>
      <c r="K28" s="60">
        <f>G28</f>
        <v>500</v>
      </c>
      <c r="L28" s="60">
        <f>G28</f>
        <v>500</v>
      </c>
      <c r="M28" s="60">
        <f>'лош (2)'!M19</f>
        <v>100</v>
      </c>
      <c r="N28" s="60">
        <f t="shared" si="2"/>
        <v>600</v>
      </c>
      <c r="O28" s="59">
        <f t="shared" si="1"/>
        <v>3100</v>
      </c>
    </row>
    <row r="29" spans="1:15" s="19" customFormat="1" ht="12" x14ac:dyDescent="0.25">
      <c r="A29" s="436">
        <v>19</v>
      </c>
      <c r="B29" s="5" t="s">
        <v>137</v>
      </c>
      <c r="C29" s="12">
        <f>'лош (2)'!C49</f>
        <v>1728</v>
      </c>
      <c r="D29" s="12">
        <f>'лош (2)'!D49</f>
        <v>784</v>
      </c>
      <c r="E29" s="12">
        <f>'лош (2)'!E49</f>
        <v>740</v>
      </c>
      <c r="F29" s="12">
        <f>'лош (2)'!F49</f>
        <v>1728</v>
      </c>
      <c r="G29" s="12">
        <f>'лош (2)'!G49</f>
        <v>1050</v>
      </c>
      <c r="H29" s="12">
        <f>'лош (2)'!H49</f>
        <v>390</v>
      </c>
      <c r="I29" s="12">
        <f t="shared" si="4"/>
        <v>2100</v>
      </c>
      <c r="J29" s="12">
        <f>G29</f>
        <v>1050</v>
      </c>
      <c r="K29" s="12">
        <f>G29</f>
        <v>1050</v>
      </c>
      <c r="L29" s="12">
        <f>G29</f>
        <v>1050</v>
      </c>
      <c r="M29" s="12">
        <f>'лош (2)'!M49</f>
        <v>200</v>
      </c>
      <c r="N29" s="12">
        <f t="shared" si="2"/>
        <v>1200</v>
      </c>
      <c r="O29" s="59">
        <f t="shared" si="1"/>
        <v>6450</v>
      </c>
    </row>
    <row r="30" spans="1:15" ht="12" x14ac:dyDescent="0.25">
      <c r="A30" s="92">
        <v>20</v>
      </c>
      <c r="B30" s="5" t="s">
        <v>144</v>
      </c>
      <c r="C30" s="60">
        <f>'лош (2)'!C56</f>
        <v>734</v>
      </c>
      <c r="D30" s="60">
        <f>'лош (2)'!D56</f>
        <v>326</v>
      </c>
      <c r="E30" s="60">
        <f>'лош (2)'!E56</f>
        <v>216</v>
      </c>
      <c r="F30" s="60">
        <f>'лош (2)'!F56</f>
        <v>734</v>
      </c>
      <c r="G30" s="60">
        <f>'лош (2)'!G56</f>
        <v>440</v>
      </c>
      <c r="H30" s="60">
        <f>'лош (2)'!H56</f>
        <v>110</v>
      </c>
      <c r="I30" s="60">
        <f t="shared" si="4"/>
        <v>880</v>
      </c>
      <c r="J30" s="60">
        <f>G30</f>
        <v>440</v>
      </c>
      <c r="K30" s="60">
        <f>G30</f>
        <v>440</v>
      </c>
      <c r="L30" s="60">
        <f>G30</f>
        <v>440</v>
      </c>
      <c r="M30" s="60">
        <f>'лош (2)'!M56</f>
        <v>100</v>
      </c>
      <c r="N30" s="60">
        <f t="shared" si="2"/>
        <v>600</v>
      </c>
      <c r="O30" s="59">
        <f t="shared" si="1"/>
        <v>2800</v>
      </c>
    </row>
    <row r="31" spans="1:15" ht="12" customHeight="1" x14ac:dyDescent="0.25">
      <c r="A31" s="683" t="s">
        <v>145</v>
      </c>
      <c r="B31" s="682"/>
      <c r="C31" s="187">
        <f>C32+C33+C34+C35</f>
        <v>3760</v>
      </c>
      <c r="D31" s="187">
        <f t="shared" ref="D31:O31" si="8">D32+D33+D34+D35</f>
        <v>1775</v>
      </c>
      <c r="E31" s="187">
        <f t="shared" si="8"/>
        <v>1160</v>
      </c>
      <c r="F31" s="187">
        <f t="shared" si="8"/>
        <v>3760</v>
      </c>
      <c r="G31" s="187">
        <f t="shared" si="8"/>
        <v>1940</v>
      </c>
      <c r="H31" s="187">
        <f t="shared" si="8"/>
        <v>660</v>
      </c>
      <c r="I31" s="187">
        <f t="shared" si="8"/>
        <v>3880</v>
      </c>
      <c r="J31" s="187">
        <f t="shared" si="8"/>
        <v>1940</v>
      </c>
      <c r="K31" s="187">
        <f t="shared" si="8"/>
        <v>1940</v>
      </c>
      <c r="L31" s="187">
        <f t="shared" si="8"/>
        <v>1940</v>
      </c>
      <c r="M31" s="187">
        <f t="shared" si="8"/>
        <v>300</v>
      </c>
      <c r="N31" s="187">
        <f t="shared" si="8"/>
        <v>1800</v>
      </c>
      <c r="O31" s="187">
        <f t="shared" si="8"/>
        <v>11500</v>
      </c>
    </row>
    <row r="32" spans="1:15" s="19" customFormat="1" ht="12" x14ac:dyDescent="0.25">
      <c r="A32" s="436">
        <v>21</v>
      </c>
      <c r="B32" s="5" t="s">
        <v>99</v>
      </c>
      <c r="C32" s="12">
        <f>'лош (2)'!C11</f>
        <v>720</v>
      </c>
      <c r="D32" s="12">
        <f>'лош (2)'!D11</f>
        <v>284</v>
      </c>
      <c r="E32" s="12">
        <f>'лош (2)'!E11</f>
        <v>225</v>
      </c>
      <c r="F32" s="12">
        <f>'лош (2)'!F11</f>
        <v>720</v>
      </c>
      <c r="G32" s="12">
        <f>'лош (2)'!G11</f>
        <v>430</v>
      </c>
      <c r="H32" s="12">
        <f>'лош (2)'!H11</f>
        <v>160</v>
      </c>
      <c r="I32" s="12">
        <f t="shared" si="4"/>
        <v>860</v>
      </c>
      <c r="J32" s="12">
        <f>G32</f>
        <v>430</v>
      </c>
      <c r="K32" s="12">
        <f>G32</f>
        <v>430</v>
      </c>
      <c r="L32" s="12">
        <f>G32</f>
        <v>430</v>
      </c>
      <c r="M32" s="12">
        <f>'лош (2)'!M11</f>
        <v>50</v>
      </c>
      <c r="N32" s="12">
        <f t="shared" si="2"/>
        <v>300</v>
      </c>
      <c r="O32" s="59">
        <f t="shared" si="1"/>
        <v>2450</v>
      </c>
    </row>
    <row r="33" spans="1:16" ht="12" x14ac:dyDescent="0.25">
      <c r="A33" s="92">
        <v>22</v>
      </c>
      <c r="B33" s="5" t="s">
        <v>120</v>
      </c>
      <c r="C33" s="188">
        <f>'лош (2)'!C32</f>
        <v>1037</v>
      </c>
      <c r="D33" s="188">
        <f>'лош (2)'!D32</f>
        <v>484</v>
      </c>
      <c r="E33" s="188">
        <f>'лош (2)'!E32</f>
        <v>268</v>
      </c>
      <c r="F33" s="188">
        <f>'лош (2)'!F32</f>
        <v>1037</v>
      </c>
      <c r="G33" s="188">
        <f>'лош (2)'!G32</f>
        <v>500</v>
      </c>
      <c r="H33" s="188">
        <f>'лош (2)'!H32</f>
        <v>150</v>
      </c>
      <c r="I33" s="60">
        <f t="shared" si="4"/>
        <v>1000</v>
      </c>
      <c r="J33" s="60">
        <f>G33</f>
        <v>500</v>
      </c>
      <c r="K33" s="60">
        <f>G33</f>
        <v>500</v>
      </c>
      <c r="L33" s="60">
        <f>G33</f>
        <v>500</v>
      </c>
      <c r="M33" s="188">
        <f>'лош (2)'!M32</f>
        <v>100</v>
      </c>
      <c r="N33" s="60">
        <f t="shared" si="2"/>
        <v>600</v>
      </c>
      <c r="O33" s="59">
        <f t="shared" si="1"/>
        <v>3100</v>
      </c>
    </row>
    <row r="34" spans="1:16" ht="12" x14ac:dyDescent="0.25">
      <c r="A34" s="92">
        <v>23</v>
      </c>
      <c r="B34" s="94" t="s">
        <v>124</v>
      </c>
      <c r="C34" s="188">
        <f>'лош (2)'!C36</f>
        <v>1410</v>
      </c>
      <c r="D34" s="188">
        <f>'лош (2)'!D36</f>
        <v>757</v>
      </c>
      <c r="E34" s="188">
        <f>'лош (2)'!E36</f>
        <v>483</v>
      </c>
      <c r="F34" s="188">
        <f>'лош (2)'!F36</f>
        <v>1410</v>
      </c>
      <c r="G34" s="188">
        <f>'лош (2)'!G36</f>
        <v>710</v>
      </c>
      <c r="H34" s="188">
        <f>'лош (2)'!H36</f>
        <v>250</v>
      </c>
      <c r="I34" s="60">
        <f t="shared" si="4"/>
        <v>1420</v>
      </c>
      <c r="J34" s="60">
        <f>G34</f>
        <v>710</v>
      </c>
      <c r="K34" s="60">
        <f>G34</f>
        <v>710</v>
      </c>
      <c r="L34" s="60">
        <f>G34</f>
        <v>710</v>
      </c>
      <c r="M34" s="188">
        <f>'лош (2)'!M36</f>
        <v>100</v>
      </c>
      <c r="N34" s="60">
        <f t="shared" si="2"/>
        <v>600</v>
      </c>
      <c r="O34" s="59">
        <f t="shared" si="1"/>
        <v>4150</v>
      </c>
    </row>
    <row r="35" spans="1:16" ht="12" x14ac:dyDescent="0.25">
      <c r="A35" s="92">
        <v>24</v>
      </c>
      <c r="B35" s="94" t="s">
        <v>145</v>
      </c>
      <c r="C35" s="188">
        <f>'лош (2)'!C57</f>
        <v>593</v>
      </c>
      <c r="D35" s="188">
        <f>'лош (2)'!D57</f>
        <v>250</v>
      </c>
      <c r="E35" s="188">
        <f>'лош (2)'!E57</f>
        <v>184</v>
      </c>
      <c r="F35" s="188">
        <f>'лош (2)'!F57</f>
        <v>593</v>
      </c>
      <c r="G35" s="188">
        <f>'лош (2)'!G57</f>
        <v>300</v>
      </c>
      <c r="H35" s="188">
        <f>'лош (2)'!H57</f>
        <v>100</v>
      </c>
      <c r="I35" s="60">
        <f t="shared" si="4"/>
        <v>600</v>
      </c>
      <c r="J35" s="60">
        <f>G35</f>
        <v>300</v>
      </c>
      <c r="K35" s="60">
        <f>G35</f>
        <v>300</v>
      </c>
      <c r="L35" s="60">
        <f>G35</f>
        <v>300</v>
      </c>
      <c r="M35" s="188">
        <f>'лош (2)'!M57</f>
        <v>50</v>
      </c>
      <c r="N35" s="60">
        <f t="shared" si="2"/>
        <v>300</v>
      </c>
      <c r="O35" s="59">
        <f t="shared" si="1"/>
        <v>1800</v>
      </c>
    </row>
    <row r="36" spans="1:16" ht="12" customHeight="1" x14ac:dyDescent="0.25">
      <c r="A36" s="683" t="s">
        <v>100</v>
      </c>
      <c r="B36" s="682"/>
      <c r="C36" s="187">
        <f>C37+C38+C39+C40+C41</f>
        <v>8848</v>
      </c>
      <c r="D36" s="187">
        <f t="shared" ref="D36:O36" si="9">D37+D38+D39+D40+D41</f>
        <v>3942</v>
      </c>
      <c r="E36" s="187">
        <f t="shared" si="9"/>
        <v>2021</v>
      </c>
      <c r="F36" s="187">
        <f t="shared" si="9"/>
        <v>8848</v>
      </c>
      <c r="G36" s="187">
        <f t="shared" si="9"/>
        <v>4780</v>
      </c>
      <c r="H36" s="187">
        <f t="shared" si="9"/>
        <v>1040</v>
      </c>
      <c r="I36" s="187">
        <f t="shared" si="9"/>
        <v>9560</v>
      </c>
      <c r="J36" s="187">
        <f t="shared" si="9"/>
        <v>4780</v>
      </c>
      <c r="K36" s="187">
        <f t="shared" si="9"/>
        <v>4780</v>
      </c>
      <c r="L36" s="187">
        <f t="shared" si="9"/>
        <v>4780</v>
      </c>
      <c r="M36" s="187">
        <f t="shared" si="9"/>
        <v>650</v>
      </c>
      <c r="N36" s="187">
        <f t="shared" si="9"/>
        <v>3900</v>
      </c>
      <c r="O36" s="187">
        <f t="shared" si="9"/>
        <v>27800</v>
      </c>
    </row>
    <row r="37" spans="1:16" s="19" customFormat="1" ht="13.2" customHeight="1" x14ac:dyDescent="0.25">
      <c r="A37" s="241">
        <v>25</v>
      </c>
      <c r="B37" s="278" t="s">
        <v>94</v>
      </c>
      <c r="C37" s="248">
        <f>'лош (2)'!C5</f>
        <v>3125</v>
      </c>
      <c r="D37" s="248">
        <f>'лош (2)'!D5</f>
        <v>1534</v>
      </c>
      <c r="E37" s="248">
        <f>'лош (2)'!E5</f>
        <v>948</v>
      </c>
      <c r="F37" s="248">
        <f>'лош (2)'!F5</f>
        <v>3125</v>
      </c>
      <c r="G37" s="248">
        <f>'лош (2)'!G5</f>
        <v>1800</v>
      </c>
      <c r="H37" s="248">
        <f>'лош (2)'!H5</f>
        <v>480</v>
      </c>
      <c r="I37" s="12">
        <f t="shared" si="4"/>
        <v>3600</v>
      </c>
      <c r="J37" s="12">
        <f>G37</f>
        <v>1800</v>
      </c>
      <c r="K37" s="12">
        <f>G37</f>
        <v>1800</v>
      </c>
      <c r="L37" s="12">
        <f>G37</f>
        <v>1800</v>
      </c>
      <c r="M37" s="248">
        <f>'лош (2)'!M5</f>
        <v>200</v>
      </c>
      <c r="N37" s="248">
        <f>M37*6</f>
        <v>1200</v>
      </c>
      <c r="O37" s="59">
        <f t="shared" si="1"/>
        <v>10200</v>
      </c>
    </row>
    <row r="38" spans="1:16" ht="12" x14ac:dyDescent="0.25">
      <c r="A38" s="260">
        <v>26</v>
      </c>
      <c r="B38" s="5" t="s">
        <v>100</v>
      </c>
      <c r="C38" s="14">
        <f>'лош (2)'!C12</f>
        <v>1380</v>
      </c>
      <c r="D38" s="14">
        <f>'лош (2)'!D12</f>
        <v>750</v>
      </c>
      <c r="E38" s="14">
        <f>'лош (2)'!E12</f>
        <v>145</v>
      </c>
      <c r="F38" s="14">
        <f>'лош (2)'!F12</f>
        <v>1380</v>
      </c>
      <c r="G38" s="14">
        <f>'лош (2)'!G12</f>
        <v>850</v>
      </c>
      <c r="H38" s="14">
        <f>'лош (2)'!H12</f>
        <v>80</v>
      </c>
      <c r="I38" s="12">
        <f t="shared" si="4"/>
        <v>1700</v>
      </c>
      <c r="J38" s="12">
        <f>G38</f>
        <v>850</v>
      </c>
      <c r="K38" s="12">
        <f>G38</f>
        <v>850</v>
      </c>
      <c r="L38" s="12">
        <f>G38</f>
        <v>850</v>
      </c>
      <c r="M38" s="14">
        <f>'лош (2)'!M12</f>
        <v>200</v>
      </c>
      <c r="N38" s="12">
        <f t="shared" si="2"/>
        <v>1200</v>
      </c>
      <c r="O38" s="59">
        <f t="shared" si="1"/>
        <v>5450</v>
      </c>
    </row>
    <row r="39" spans="1:16" ht="12" x14ac:dyDescent="0.25">
      <c r="A39" s="260">
        <v>27</v>
      </c>
      <c r="B39" s="5" t="s">
        <v>103</v>
      </c>
      <c r="C39" s="14">
        <f>'лош (2)'!C15</f>
        <v>1038</v>
      </c>
      <c r="D39" s="14">
        <f>'лош (2)'!D15</f>
        <v>410</v>
      </c>
      <c r="E39" s="14">
        <f>'лош (2)'!E15</f>
        <v>326</v>
      </c>
      <c r="F39" s="14">
        <f>'лош (2)'!F15</f>
        <v>1038</v>
      </c>
      <c r="G39" s="14">
        <f>'лош (2)'!G15</f>
        <v>620</v>
      </c>
      <c r="H39" s="14">
        <f>'лош (2)'!H15</f>
        <v>170</v>
      </c>
      <c r="I39" s="12">
        <f t="shared" si="4"/>
        <v>1240</v>
      </c>
      <c r="J39" s="12">
        <f>G39</f>
        <v>620</v>
      </c>
      <c r="K39" s="12">
        <f>G39</f>
        <v>620</v>
      </c>
      <c r="L39" s="12">
        <f>G39</f>
        <v>620</v>
      </c>
      <c r="M39" s="14">
        <f>'лош (2)'!M15</f>
        <v>50</v>
      </c>
      <c r="N39" s="12">
        <f t="shared" si="2"/>
        <v>300</v>
      </c>
      <c r="O39" s="59">
        <f t="shared" si="1"/>
        <v>3400</v>
      </c>
    </row>
    <row r="40" spans="1:16" ht="12" x14ac:dyDescent="0.25">
      <c r="A40" s="260">
        <v>28</v>
      </c>
      <c r="B40" s="5" t="s">
        <v>114</v>
      </c>
      <c r="C40" s="14">
        <f>'лош (2)'!C26</f>
        <v>1034</v>
      </c>
      <c r="D40" s="14">
        <f>'лош (2)'!D26</f>
        <v>508</v>
      </c>
      <c r="E40" s="14">
        <f>'лош (2)'!E26</f>
        <v>305</v>
      </c>
      <c r="F40" s="14">
        <f>'лош (2)'!F26</f>
        <v>1034</v>
      </c>
      <c r="G40" s="14">
        <f>'лош (2)'!G26</f>
        <v>510</v>
      </c>
      <c r="H40" s="14">
        <f>'лош (2)'!H26</f>
        <v>160</v>
      </c>
      <c r="I40" s="12">
        <f t="shared" si="4"/>
        <v>1020</v>
      </c>
      <c r="J40" s="12">
        <f>G40</f>
        <v>510</v>
      </c>
      <c r="K40" s="12">
        <f>G40</f>
        <v>510</v>
      </c>
      <c r="L40" s="12">
        <f>G40</f>
        <v>510</v>
      </c>
      <c r="M40" s="14">
        <f>'лош (2)'!M26</f>
        <v>100</v>
      </c>
      <c r="N40" s="12">
        <f t="shared" si="2"/>
        <v>600</v>
      </c>
      <c r="O40" s="59">
        <f t="shared" si="1"/>
        <v>3150</v>
      </c>
    </row>
    <row r="41" spans="1:16" s="19" customFormat="1" ht="12" x14ac:dyDescent="0.25">
      <c r="A41" s="277">
        <v>29</v>
      </c>
      <c r="B41" s="245" t="s">
        <v>131</v>
      </c>
      <c r="C41" s="248">
        <f>'лош (2)'!C43</f>
        <v>2271</v>
      </c>
      <c r="D41" s="248">
        <f>'лош (2)'!D43</f>
        <v>740</v>
      </c>
      <c r="E41" s="248">
        <f>'лош (2)'!E43</f>
        <v>297</v>
      </c>
      <c r="F41" s="248">
        <f>'лош (2)'!F43</f>
        <v>2271</v>
      </c>
      <c r="G41" s="248">
        <f>'лош (2)'!G43</f>
        <v>1000</v>
      </c>
      <c r="H41" s="248">
        <f>'лош (2)'!H43</f>
        <v>150</v>
      </c>
      <c r="I41" s="12">
        <f t="shared" si="4"/>
        <v>2000</v>
      </c>
      <c r="J41" s="12">
        <f>G41</f>
        <v>1000</v>
      </c>
      <c r="K41" s="12">
        <f>G41</f>
        <v>1000</v>
      </c>
      <c r="L41" s="12">
        <f>G41</f>
        <v>1000</v>
      </c>
      <c r="M41" s="248">
        <f>'лош (2)'!M43</f>
        <v>100</v>
      </c>
      <c r="N41" s="12">
        <f t="shared" si="2"/>
        <v>600</v>
      </c>
      <c r="O41" s="59">
        <f t="shared" si="1"/>
        <v>5600</v>
      </c>
    </row>
    <row r="42" spans="1:16" s="19" customFormat="1" ht="12" x14ac:dyDescent="0.25">
      <c r="A42" s="679" t="s">
        <v>368</v>
      </c>
      <c r="B42" s="680"/>
      <c r="C42" s="187">
        <f>C43+C44</f>
        <v>12565</v>
      </c>
      <c r="D42" s="187">
        <f t="shared" ref="D42:O42" si="10">D43+D44</f>
        <v>4953</v>
      </c>
      <c r="E42" s="187">
        <f t="shared" si="10"/>
        <v>6916</v>
      </c>
      <c r="F42" s="187">
        <f t="shared" si="10"/>
        <v>12565</v>
      </c>
      <c r="G42" s="187">
        <f t="shared" si="10"/>
        <v>6100</v>
      </c>
      <c r="H42" s="187">
        <f t="shared" si="10"/>
        <v>3350</v>
      </c>
      <c r="I42" s="187">
        <f t="shared" si="10"/>
        <v>12200</v>
      </c>
      <c r="J42" s="187">
        <f t="shared" si="10"/>
        <v>6100</v>
      </c>
      <c r="K42" s="187">
        <f t="shared" si="10"/>
        <v>6100</v>
      </c>
      <c r="L42" s="187">
        <f t="shared" si="10"/>
        <v>6100</v>
      </c>
      <c r="M42" s="187">
        <f t="shared" si="10"/>
        <v>500</v>
      </c>
      <c r="N42" s="187">
        <f t="shared" si="10"/>
        <v>3000</v>
      </c>
      <c r="O42" s="187">
        <f t="shared" si="10"/>
        <v>33500</v>
      </c>
    </row>
    <row r="43" spans="1:16" s="19" customFormat="1" ht="12" x14ac:dyDescent="0.25">
      <c r="A43" s="499"/>
      <c r="B43" s="236" t="s">
        <v>93</v>
      </c>
      <c r="C43" s="248">
        <f>'лош (2)'!C4</f>
        <v>9078</v>
      </c>
      <c r="D43" s="248">
        <f>'лош (2)'!D4</f>
        <v>3738</v>
      </c>
      <c r="E43" s="248">
        <f>'лош (2)'!E4</f>
        <v>4470</v>
      </c>
      <c r="F43" s="248">
        <f>'лош (2)'!F4</f>
        <v>9078</v>
      </c>
      <c r="G43" s="248">
        <f>'лош (2)'!G4</f>
        <v>4000</v>
      </c>
      <c r="H43" s="248">
        <f>'лош (2)'!H4</f>
        <v>2100</v>
      </c>
      <c r="I43" s="12">
        <f>G43*2</f>
        <v>8000</v>
      </c>
      <c r="J43" s="12">
        <f>G43</f>
        <v>4000</v>
      </c>
      <c r="K43" s="12">
        <f>G43</f>
        <v>4000</v>
      </c>
      <c r="L43" s="12">
        <f>G43</f>
        <v>4000</v>
      </c>
      <c r="M43" s="248">
        <f>'лош (2)'!M4</f>
        <v>300</v>
      </c>
      <c r="N43" s="248">
        <f>M43*6</f>
        <v>1800</v>
      </c>
      <c r="O43" s="59">
        <f>N43+L43+K43+J43+I43</f>
        <v>21800</v>
      </c>
    </row>
    <row r="44" spans="1:16" ht="12" x14ac:dyDescent="0.25">
      <c r="A44" s="235">
        <v>31</v>
      </c>
      <c r="B44" s="245" t="s">
        <v>102</v>
      </c>
      <c r="C44" s="14">
        <f>'лош (2)'!C14</f>
        <v>3487</v>
      </c>
      <c r="D44" s="14">
        <f>'лош (2)'!D14</f>
        <v>1215</v>
      </c>
      <c r="E44" s="14">
        <f>'лош (2)'!E14</f>
        <v>2446</v>
      </c>
      <c r="F44" s="14">
        <f>'лош (2)'!F14</f>
        <v>3487</v>
      </c>
      <c r="G44" s="14">
        <f>'лош (2)'!G14</f>
        <v>2100</v>
      </c>
      <c r="H44" s="14">
        <f>'лош (2)'!H14</f>
        <v>1250</v>
      </c>
      <c r="I44" s="12">
        <f t="shared" si="4"/>
        <v>4200</v>
      </c>
      <c r="J44" s="12">
        <f>G44</f>
        <v>2100</v>
      </c>
      <c r="K44" s="12">
        <f>G44</f>
        <v>2100</v>
      </c>
      <c r="L44" s="12">
        <f>G44</f>
        <v>2100</v>
      </c>
      <c r="M44" s="14">
        <f>'лош (2)'!M14</f>
        <v>200</v>
      </c>
      <c r="N44" s="12">
        <f t="shared" si="2"/>
        <v>1200</v>
      </c>
      <c r="O44" s="59">
        <f t="shared" si="1"/>
        <v>11700</v>
      </c>
      <c r="P44" s="19"/>
    </row>
    <row r="45" spans="1:16" ht="12" x14ac:dyDescent="0.25">
      <c r="A45" s="500"/>
      <c r="B45" s="501" t="s">
        <v>139</v>
      </c>
      <c r="C45" s="448">
        <f>C46</f>
        <v>5579</v>
      </c>
      <c r="D45" s="448">
        <f t="shared" ref="D45:O45" si="11">D46</f>
        <v>2612</v>
      </c>
      <c r="E45" s="448">
        <f t="shared" si="11"/>
        <v>2883</v>
      </c>
      <c r="F45" s="448">
        <f t="shared" si="11"/>
        <v>5579</v>
      </c>
      <c r="G45" s="448">
        <f t="shared" si="11"/>
        <v>5000</v>
      </c>
      <c r="H45" s="448">
        <f t="shared" si="11"/>
        <v>1460</v>
      </c>
      <c r="I45" s="448">
        <f t="shared" si="11"/>
        <v>10000</v>
      </c>
      <c r="J45" s="448">
        <f t="shared" si="11"/>
        <v>5000</v>
      </c>
      <c r="K45" s="448">
        <f t="shared" si="11"/>
        <v>5000</v>
      </c>
      <c r="L45" s="448">
        <f t="shared" si="11"/>
        <v>5000</v>
      </c>
      <c r="M45" s="448">
        <f t="shared" si="11"/>
        <v>500</v>
      </c>
      <c r="N45" s="448">
        <f t="shared" si="11"/>
        <v>3000</v>
      </c>
      <c r="O45" s="448">
        <f t="shared" si="11"/>
        <v>28000</v>
      </c>
      <c r="P45" s="19"/>
    </row>
    <row r="46" spans="1:16" ht="12" x14ac:dyDescent="0.25">
      <c r="A46" s="235">
        <v>33</v>
      </c>
      <c r="B46" s="245" t="s">
        <v>139</v>
      </c>
      <c r="C46" s="248">
        <f>'лош (2)'!C51</f>
        <v>5579</v>
      </c>
      <c r="D46" s="248">
        <f>'лош (2)'!D51</f>
        <v>2612</v>
      </c>
      <c r="E46" s="248">
        <f>'лош (2)'!E51</f>
        <v>2883</v>
      </c>
      <c r="F46" s="248">
        <f>'лош (2)'!F51</f>
        <v>5579</v>
      </c>
      <c r="G46" s="248">
        <f>'лош (2)'!G51</f>
        <v>5000</v>
      </c>
      <c r="H46" s="248">
        <f>'лош (2)'!H51</f>
        <v>1460</v>
      </c>
      <c r="I46" s="12">
        <f t="shared" si="4"/>
        <v>10000</v>
      </c>
      <c r="J46" s="12">
        <f>G46</f>
        <v>5000</v>
      </c>
      <c r="K46" s="12">
        <f>G46</f>
        <v>5000</v>
      </c>
      <c r="L46" s="12">
        <f>G46</f>
        <v>5000</v>
      </c>
      <c r="M46" s="248">
        <f>'лош (2)'!M51</f>
        <v>500</v>
      </c>
      <c r="N46" s="12">
        <f t="shared" si="2"/>
        <v>3000</v>
      </c>
      <c r="O46" s="59">
        <f t="shared" si="1"/>
        <v>28000</v>
      </c>
      <c r="P46" s="19"/>
    </row>
    <row r="47" spans="1:16" s="19" customFormat="1" ht="12" x14ac:dyDescent="0.25">
      <c r="A47" s="679" t="s">
        <v>96</v>
      </c>
      <c r="B47" s="680"/>
      <c r="C47" s="187">
        <f>C48+C49</f>
        <v>4817</v>
      </c>
      <c r="D47" s="187">
        <f t="shared" ref="D47:O47" si="12">D48+D49</f>
        <v>2193</v>
      </c>
      <c r="E47" s="187">
        <f t="shared" si="12"/>
        <v>2804</v>
      </c>
      <c r="F47" s="187">
        <f t="shared" si="12"/>
        <v>4817</v>
      </c>
      <c r="G47" s="187">
        <f t="shared" si="12"/>
        <v>2250</v>
      </c>
      <c r="H47" s="187">
        <f t="shared" si="12"/>
        <v>1480</v>
      </c>
      <c r="I47" s="187">
        <f t="shared" si="12"/>
        <v>4500</v>
      </c>
      <c r="J47" s="187">
        <f t="shared" si="12"/>
        <v>2250</v>
      </c>
      <c r="K47" s="187">
        <f t="shared" si="12"/>
        <v>2250</v>
      </c>
      <c r="L47" s="187">
        <f t="shared" si="12"/>
        <v>2250</v>
      </c>
      <c r="M47" s="187">
        <f t="shared" si="12"/>
        <v>200</v>
      </c>
      <c r="N47" s="187">
        <f t="shared" si="12"/>
        <v>1200</v>
      </c>
      <c r="O47" s="187">
        <f t="shared" si="12"/>
        <v>12450</v>
      </c>
    </row>
    <row r="48" spans="1:16" ht="12" x14ac:dyDescent="0.25">
      <c r="A48" s="273">
        <v>34</v>
      </c>
      <c r="B48" s="236" t="s">
        <v>96</v>
      </c>
      <c r="C48" s="248">
        <f>'лош (2)'!C8</f>
        <v>2121</v>
      </c>
      <c r="D48" s="248">
        <f>'лош (2)'!D8</f>
        <v>670</v>
      </c>
      <c r="E48" s="248">
        <f>'лош (2)'!E8</f>
        <v>744</v>
      </c>
      <c r="F48" s="248">
        <f>'лош (2)'!F8</f>
        <v>2121</v>
      </c>
      <c r="G48" s="248">
        <f>'лош (2)'!G8</f>
        <v>850</v>
      </c>
      <c r="H48" s="248">
        <f>'лош (2)'!H8</f>
        <v>380</v>
      </c>
      <c r="I48" s="12">
        <f t="shared" si="4"/>
        <v>1700</v>
      </c>
      <c r="J48" s="12">
        <f>G48</f>
        <v>850</v>
      </c>
      <c r="K48" s="12">
        <f>G48</f>
        <v>850</v>
      </c>
      <c r="L48" s="12">
        <f>G48</f>
        <v>850</v>
      </c>
      <c r="M48" s="248">
        <f>'лош (2)'!M8</f>
        <v>100</v>
      </c>
      <c r="N48" s="12">
        <f t="shared" si="2"/>
        <v>600</v>
      </c>
      <c r="O48" s="59">
        <f t="shared" si="1"/>
        <v>4850</v>
      </c>
    </row>
    <row r="49" spans="1:15" ht="12" x14ac:dyDescent="0.25">
      <c r="A49" s="273">
        <v>35</v>
      </c>
      <c r="B49" s="236" t="s">
        <v>110</v>
      </c>
      <c r="C49" s="248">
        <f>'лош (2)'!C22</f>
        <v>2696</v>
      </c>
      <c r="D49" s="248">
        <f>'лош (2)'!D22</f>
        <v>1523</v>
      </c>
      <c r="E49" s="248">
        <f>'лош (2)'!E22</f>
        <v>2060</v>
      </c>
      <c r="F49" s="248">
        <f>'лош (2)'!F22</f>
        <v>2696</v>
      </c>
      <c r="G49" s="248">
        <f>'лош (2)'!G22</f>
        <v>1400</v>
      </c>
      <c r="H49" s="248">
        <f>'лош (2)'!H22</f>
        <v>1100</v>
      </c>
      <c r="I49" s="12">
        <f t="shared" si="4"/>
        <v>2800</v>
      </c>
      <c r="J49" s="12">
        <f>G49</f>
        <v>1400</v>
      </c>
      <c r="K49" s="12">
        <f>G49</f>
        <v>1400</v>
      </c>
      <c r="L49" s="12">
        <f>G49</f>
        <v>1400</v>
      </c>
      <c r="M49" s="248">
        <f>'лош (2)'!M22</f>
        <v>100</v>
      </c>
      <c r="N49" s="12">
        <f t="shared" si="2"/>
        <v>600</v>
      </c>
      <c r="O49" s="59">
        <f t="shared" si="1"/>
        <v>7600</v>
      </c>
    </row>
    <row r="50" spans="1:15" ht="12" x14ac:dyDescent="0.25">
      <c r="A50" s="679" t="s">
        <v>135</v>
      </c>
      <c r="B50" s="680"/>
      <c r="C50" s="448">
        <f>C51+C52+C53</f>
        <v>6972</v>
      </c>
      <c r="D50" s="448">
        <f t="shared" ref="D50:O50" si="13">D51+D52+D53</f>
        <v>2236</v>
      </c>
      <c r="E50" s="448">
        <f t="shared" si="13"/>
        <v>3125</v>
      </c>
      <c r="F50" s="448">
        <f t="shared" si="13"/>
        <v>6972</v>
      </c>
      <c r="G50" s="448">
        <f t="shared" si="13"/>
        <v>3650</v>
      </c>
      <c r="H50" s="448">
        <f t="shared" si="13"/>
        <v>1570</v>
      </c>
      <c r="I50" s="448">
        <f t="shared" si="13"/>
        <v>7300</v>
      </c>
      <c r="J50" s="448">
        <f t="shared" si="13"/>
        <v>3650</v>
      </c>
      <c r="K50" s="448">
        <f t="shared" si="13"/>
        <v>3650</v>
      </c>
      <c r="L50" s="448">
        <f t="shared" si="13"/>
        <v>3650</v>
      </c>
      <c r="M50" s="448">
        <f t="shared" si="13"/>
        <v>400</v>
      </c>
      <c r="N50" s="448">
        <f t="shared" si="13"/>
        <v>2400</v>
      </c>
      <c r="O50" s="448">
        <f t="shared" si="13"/>
        <v>20650</v>
      </c>
    </row>
    <row r="51" spans="1:15" ht="12" x14ac:dyDescent="0.25">
      <c r="A51" s="279">
        <v>36</v>
      </c>
      <c r="B51" s="5" t="s">
        <v>135</v>
      </c>
      <c r="C51" s="14">
        <f>'лош (2)'!C47</f>
        <v>2832</v>
      </c>
      <c r="D51" s="14">
        <f>'лош (2)'!D47</f>
        <v>663</v>
      </c>
      <c r="E51" s="14">
        <f>'лош (2)'!E47</f>
        <v>617</v>
      </c>
      <c r="F51" s="14">
        <f>'лош (2)'!F47</f>
        <v>2832</v>
      </c>
      <c r="G51" s="14">
        <f>'лош (2)'!G47</f>
        <v>1200</v>
      </c>
      <c r="H51" s="14">
        <f>'лош (2)'!H47</f>
        <v>320</v>
      </c>
      <c r="I51" s="12">
        <f t="shared" si="4"/>
        <v>2400</v>
      </c>
      <c r="J51" s="12">
        <f>G51</f>
        <v>1200</v>
      </c>
      <c r="K51" s="12">
        <f>G51</f>
        <v>1200</v>
      </c>
      <c r="L51" s="12">
        <f>G51</f>
        <v>1200</v>
      </c>
      <c r="M51" s="14">
        <f>'лош (2)'!M47</f>
        <v>100</v>
      </c>
      <c r="N51" s="12">
        <f t="shared" si="2"/>
        <v>600</v>
      </c>
      <c r="O51" s="59">
        <f t="shared" si="1"/>
        <v>6600</v>
      </c>
    </row>
    <row r="52" spans="1:15" ht="12" x14ac:dyDescent="0.25">
      <c r="A52" s="279">
        <v>37</v>
      </c>
      <c r="B52" s="5" t="s">
        <v>119</v>
      </c>
      <c r="C52" s="14">
        <f>'лош (2)'!C31</f>
        <v>2481</v>
      </c>
      <c r="D52" s="14">
        <f>'лош (2)'!D31</f>
        <v>897</v>
      </c>
      <c r="E52" s="14">
        <f>'лош (2)'!E31</f>
        <v>1603</v>
      </c>
      <c r="F52" s="14">
        <f>'лош (2)'!F31</f>
        <v>2481</v>
      </c>
      <c r="G52" s="14">
        <f>'лош (2)'!G31</f>
        <v>1450</v>
      </c>
      <c r="H52" s="14">
        <f>'лош (2)'!H31</f>
        <v>820</v>
      </c>
      <c r="I52" s="12">
        <f t="shared" si="4"/>
        <v>2900</v>
      </c>
      <c r="J52" s="12">
        <f>G52</f>
        <v>1450</v>
      </c>
      <c r="K52" s="12">
        <f>G52</f>
        <v>1450</v>
      </c>
      <c r="L52" s="12">
        <f>G52</f>
        <v>1450</v>
      </c>
      <c r="M52" s="14">
        <f>'лош (2)'!M31</f>
        <v>200</v>
      </c>
      <c r="N52" s="12">
        <f t="shared" si="2"/>
        <v>1200</v>
      </c>
      <c r="O52" s="59">
        <f t="shared" si="1"/>
        <v>8450</v>
      </c>
    </row>
    <row r="53" spans="1:15" ht="12" x14ac:dyDescent="0.25">
      <c r="A53" s="279">
        <v>38</v>
      </c>
      <c r="B53" s="5" t="s">
        <v>134</v>
      </c>
      <c r="C53" s="14">
        <f>'лош (2)'!C46</f>
        <v>1659</v>
      </c>
      <c r="D53" s="14">
        <f>'лош (2)'!D46</f>
        <v>676</v>
      </c>
      <c r="E53" s="14">
        <f>'лош (2)'!E46</f>
        <v>905</v>
      </c>
      <c r="F53" s="14">
        <f>'лош (2)'!F46</f>
        <v>1659</v>
      </c>
      <c r="G53" s="14">
        <f>'лош (2)'!G46</f>
        <v>1000</v>
      </c>
      <c r="H53" s="14">
        <f>'лош (2)'!H46</f>
        <v>430</v>
      </c>
      <c r="I53" s="12">
        <f t="shared" si="4"/>
        <v>2000</v>
      </c>
      <c r="J53" s="12">
        <f>G53</f>
        <v>1000</v>
      </c>
      <c r="K53" s="12">
        <f>G53</f>
        <v>1000</v>
      </c>
      <c r="L53" s="12">
        <f>G53</f>
        <v>1000</v>
      </c>
      <c r="M53" s="14">
        <f>'лош (2)'!M46</f>
        <v>100</v>
      </c>
      <c r="N53" s="12">
        <f t="shared" si="2"/>
        <v>600</v>
      </c>
      <c r="O53" s="59">
        <f t="shared" si="1"/>
        <v>5600</v>
      </c>
    </row>
    <row r="54" spans="1:15" ht="12" x14ac:dyDescent="0.25">
      <c r="A54" s="679" t="s">
        <v>143</v>
      </c>
      <c r="B54" s="680"/>
      <c r="C54" s="187">
        <f>C55+C56+C57</f>
        <v>5126</v>
      </c>
      <c r="D54" s="187">
        <f t="shared" ref="D54:O54" si="14">D55+D56+D57</f>
        <v>2463</v>
      </c>
      <c r="E54" s="187">
        <f t="shared" si="14"/>
        <v>3141</v>
      </c>
      <c r="F54" s="187">
        <f t="shared" si="14"/>
        <v>5126</v>
      </c>
      <c r="G54" s="187">
        <f t="shared" si="14"/>
        <v>2790</v>
      </c>
      <c r="H54" s="187">
        <f t="shared" si="14"/>
        <v>1670</v>
      </c>
      <c r="I54" s="187">
        <f t="shared" si="14"/>
        <v>5580</v>
      </c>
      <c r="J54" s="187">
        <f t="shared" si="14"/>
        <v>2790</v>
      </c>
      <c r="K54" s="187">
        <f t="shared" si="14"/>
        <v>2790</v>
      </c>
      <c r="L54" s="187">
        <f t="shared" si="14"/>
        <v>2790</v>
      </c>
      <c r="M54" s="187">
        <f t="shared" si="14"/>
        <v>300</v>
      </c>
      <c r="N54" s="187">
        <f t="shared" si="14"/>
        <v>1800</v>
      </c>
      <c r="O54" s="187">
        <f t="shared" si="14"/>
        <v>15750</v>
      </c>
    </row>
    <row r="55" spans="1:15" s="19" customFormat="1" ht="12" x14ac:dyDescent="0.25">
      <c r="A55" s="235">
        <v>39</v>
      </c>
      <c r="B55" s="5" t="s">
        <v>105</v>
      </c>
      <c r="C55" s="248">
        <f>'лош (2)'!C17</f>
        <v>1400</v>
      </c>
      <c r="D55" s="248">
        <f>'лош (2)'!D17</f>
        <v>784</v>
      </c>
      <c r="E55" s="248">
        <f>'лош (2)'!E17</f>
        <v>1030</v>
      </c>
      <c r="F55" s="248">
        <f>'лош (2)'!F17</f>
        <v>1400</v>
      </c>
      <c r="G55" s="248">
        <f>'лош (2)'!G17</f>
        <v>720</v>
      </c>
      <c r="H55" s="248">
        <f>'лош (2)'!H17</f>
        <v>600</v>
      </c>
      <c r="I55" s="12">
        <f t="shared" si="4"/>
        <v>1440</v>
      </c>
      <c r="J55" s="12">
        <f>G55</f>
        <v>720</v>
      </c>
      <c r="K55" s="12">
        <f>G55</f>
        <v>720</v>
      </c>
      <c r="L55" s="12">
        <f>G55</f>
        <v>720</v>
      </c>
      <c r="M55" s="248">
        <f>'лош (2)'!M17</f>
        <v>100</v>
      </c>
      <c r="N55" s="12">
        <f t="shared" si="2"/>
        <v>600</v>
      </c>
      <c r="O55" s="59">
        <f t="shared" si="1"/>
        <v>4200</v>
      </c>
    </row>
    <row r="56" spans="1:15" s="19" customFormat="1" ht="12" x14ac:dyDescent="0.25">
      <c r="A56" s="235">
        <v>40</v>
      </c>
      <c r="B56" s="5" t="s">
        <v>143</v>
      </c>
      <c r="C56" s="14">
        <f>'лош (2)'!C55</f>
        <v>1636</v>
      </c>
      <c r="D56" s="14">
        <f>'лош (2)'!D55</f>
        <v>759</v>
      </c>
      <c r="E56" s="14">
        <f>'лош (2)'!E55</f>
        <v>1323</v>
      </c>
      <c r="F56" s="14">
        <f>'лош (2)'!F55</f>
        <v>1636</v>
      </c>
      <c r="G56" s="14">
        <f>'лош (2)'!G55</f>
        <v>800</v>
      </c>
      <c r="H56" s="14">
        <f>'лош (2)'!H55</f>
        <v>670</v>
      </c>
      <c r="I56" s="12">
        <f t="shared" si="4"/>
        <v>1600</v>
      </c>
      <c r="J56" s="12">
        <f>G56</f>
        <v>800</v>
      </c>
      <c r="K56" s="12">
        <f>G56</f>
        <v>800</v>
      </c>
      <c r="L56" s="12">
        <f>G56</f>
        <v>800</v>
      </c>
      <c r="M56" s="14">
        <f>'лош (2)'!M55</f>
        <v>100</v>
      </c>
      <c r="N56" s="12">
        <f t="shared" si="2"/>
        <v>600</v>
      </c>
      <c r="O56" s="59">
        <f t="shared" si="1"/>
        <v>4600</v>
      </c>
    </row>
    <row r="57" spans="1:15" s="19" customFormat="1" ht="12" x14ac:dyDescent="0.25">
      <c r="A57" s="235">
        <v>41</v>
      </c>
      <c r="B57" s="5" t="s">
        <v>111</v>
      </c>
      <c r="C57" s="14">
        <f>'лош (2)'!C23</f>
        <v>2090</v>
      </c>
      <c r="D57" s="14">
        <f>'лош (2)'!D23</f>
        <v>920</v>
      </c>
      <c r="E57" s="14">
        <f>'лош (2)'!E23</f>
        <v>788</v>
      </c>
      <c r="F57" s="14">
        <f>'лош (2)'!F23</f>
        <v>2090</v>
      </c>
      <c r="G57" s="14">
        <f>'лош (2)'!G23</f>
        <v>1270</v>
      </c>
      <c r="H57" s="14">
        <f>'лош (2)'!H23</f>
        <v>400</v>
      </c>
      <c r="I57" s="12">
        <f t="shared" si="4"/>
        <v>2540</v>
      </c>
      <c r="J57" s="12">
        <f>G57</f>
        <v>1270</v>
      </c>
      <c r="K57" s="12">
        <f>G57</f>
        <v>1270</v>
      </c>
      <c r="L57" s="12">
        <f>G57</f>
        <v>1270</v>
      </c>
      <c r="M57" s="14">
        <f>'лош (2)'!M23</f>
        <v>100</v>
      </c>
      <c r="N57" s="12">
        <f t="shared" si="2"/>
        <v>600</v>
      </c>
      <c r="O57" s="59">
        <f t="shared" si="1"/>
        <v>6950</v>
      </c>
    </row>
    <row r="58" spans="1:15" ht="12" x14ac:dyDescent="0.25">
      <c r="A58" s="686" t="s">
        <v>136</v>
      </c>
      <c r="B58" s="680"/>
      <c r="C58" s="187">
        <f>C59+C60</f>
        <v>1575</v>
      </c>
      <c r="D58" s="187">
        <f t="shared" ref="D58:O58" si="15">D59+D60</f>
        <v>724</v>
      </c>
      <c r="E58" s="187">
        <f t="shared" si="15"/>
        <v>332</v>
      </c>
      <c r="F58" s="187">
        <f t="shared" si="15"/>
        <v>1575</v>
      </c>
      <c r="G58" s="187">
        <f t="shared" si="15"/>
        <v>900</v>
      </c>
      <c r="H58" s="187">
        <f t="shared" si="15"/>
        <v>310</v>
      </c>
      <c r="I58" s="187">
        <f t="shared" si="15"/>
        <v>1800</v>
      </c>
      <c r="J58" s="187">
        <f t="shared" si="15"/>
        <v>900</v>
      </c>
      <c r="K58" s="187">
        <f t="shared" si="15"/>
        <v>900</v>
      </c>
      <c r="L58" s="187">
        <f t="shared" si="15"/>
        <v>900</v>
      </c>
      <c r="M58" s="187">
        <f t="shared" si="15"/>
        <v>550</v>
      </c>
      <c r="N58" s="187">
        <f t="shared" si="15"/>
        <v>3300</v>
      </c>
      <c r="O58" s="187">
        <f t="shared" si="15"/>
        <v>7800</v>
      </c>
    </row>
    <row r="59" spans="1:15" s="19" customFormat="1" ht="12" x14ac:dyDescent="0.25">
      <c r="A59" s="282">
        <v>42</v>
      </c>
      <c r="B59" s="5" t="s">
        <v>136</v>
      </c>
      <c r="C59" s="14">
        <f>'лош (2)'!C48</f>
        <v>928</v>
      </c>
      <c r="D59" s="14">
        <f>'лош (2)'!D48</f>
        <v>398</v>
      </c>
      <c r="E59" s="14">
        <f>'лош (2)'!E48</f>
        <v>69</v>
      </c>
      <c r="F59" s="14">
        <f>'лош (2)'!F48</f>
        <v>928</v>
      </c>
      <c r="G59" s="14">
        <f>'лош (2)'!G48</f>
        <v>500</v>
      </c>
      <c r="H59" s="14">
        <f>'лош (2)'!H48</f>
        <v>40</v>
      </c>
      <c r="I59" s="12">
        <f t="shared" si="4"/>
        <v>1000</v>
      </c>
      <c r="J59" s="12">
        <f>G59</f>
        <v>500</v>
      </c>
      <c r="K59" s="12">
        <f>G59</f>
        <v>500</v>
      </c>
      <c r="L59" s="12">
        <f>G59</f>
        <v>500</v>
      </c>
      <c r="M59" s="14">
        <f>'лош (2)'!M48</f>
        <v>500</v>
      </c>
      <c r="N59" s="12">
        <f t="shared" si="2"/>
        <v>3000</v>
      </c>
      <c r="O59" s="59">
        <f t="shared" si="1"/>
        <v>5500</v>
      </c>
    </row>
    <row r="60" spans="1:15" ht="12" x14ac:dyDescent="0.25">
      <c r="A60" s="270">
        <v>43</v>
      </c>
      <c r="B60" s="98" t="s">
        <v>95</v>
      </c>
      <c r="C60" s="188">
        <f>'лош (2)'!C7</f>
        <v>647</v>
      </c>
      <c r="D60" s="188">
        <f>'лош (2)'!D7</f>
        <v>326</v>
      </c>
      <c r="E60" s="188">
        <f>'лош (2)'!E7</f>
        <v>263</v>
      </c>
      <c r="F60" s="188">
        <f>'лош (2)'!F7</f>
        <v>647</v>
      </c>
      <c r="G60" s="188">
        <f>'лош (2)'!G7</f>
        <v>400</v>
      </c>
      <c r="H60" s="188">
        <f>'лош (2)'!H7</f>
        <v>270</v>
      </c>
      <c r="I60" s="60">
        <f t="shared" si="4"/>
        <v>800</v>
      </c>
      <c r="J60" s="60">
        <f>G60</f>
        <v>400</v>
      </c>
      <c r="K60" s="60">
        <f>G60</f>
        <v>400</v>
      </c>
      <c r="L60" s="60">
        <f>G60</f>
        <v>400</v>
      </c>
      <c r="M60" s="188">
        <f>'лош (2)'!M7</f>
        <v>50</v>
      </c>
      <c r="N60" s="60">
        <f t="shared" si="2"/>
        <v>300</v>
      </c>
      <c r="O60" s="59">
        <f t="shared" si="1"/>
        <v>2300</v>
      </c>
    </row>
    <row r="61" spans="1:15" ht="12" x14ac:dyDescent="0.25">
      <c r="A61" s="686" t="s">
        <v>113</v>
      </c>
      <c r="B61" s="680"/>
      <c r="C61" s="187">
        <f>C62</f>
        <v>867</v>
      </c>
      <c r="D61" s="187">
        <f t="shared" ref="D61:O61" si="16">D62</f>
        <v>425</v>
      </c>
      <c r="E61" s="187">
        <f t="shared" si="16"/>
        <v>304</v>
      </c>
      <c r="F61" s="187">
        <f t="shared" si="16"/>
        <v>867</v>
      </c>
      <c r="G61" s="187">
        <f t="shared" si="16"/>
        <v>520</v>
      </c>
      <c r="H61" s="187">
        <f t="shared" si="16"/>
        <v>160</v>
      </c>
      <c r="I61" s="187">
        <f t="shared" si="16"/>
        <v>1040</v>
      </c>
      <c r="J61" s="187">
        <f t="shared" si="16"/>
        <v>520</v>
      </c>
      <c r="K61" s="187">
        <f t="shared" si="16"/>
        <v>520</v>
      </c>
      <c r="L61" s="187">
        <f t="shared" si="16"/>
        <v>520</v>
      </c>
      <c r="M61" s="187">
        <f t="shared" si="16"/>
        <v>100</v>
      </c>
      <c r="N61" s="187">
        <f t="shared" si="16"/>
        <v>600</v>
      </c>
      <c r="O61" s="187">
        <f t="shared" si="16"/>
        <v>3200</v>
      </c>
    </row>
    <row r="62" spans="1:15" ht="12" x14ac:dyDescent="0.25">
      <c r="A62" s="270">
        <v>44</v>
      </c>
      <c r="B62" s="94" t="s">
        <v>113</v>
      </c>
      <c r="C62" s="188">
        <f>'лош (2)'!C25</f>
        <v>867</v>
      </c>
      <c r="D62" s="188">
        <f>'лош (2)'!D25</f>
        <v>425</v>
      </c>
      <c r="E62" s="188">
        <f>'лош (2)'!E25</f>
        <v>304</v>
      </c>
      <c r="F62" s="188">
        <f>'лош (2)'!F25</f>
        <v>867</v>
      </c>
      <c r="G62" s="188">
        <f>'лош (2)'!G25</f>
        <v>520</v>
      </c>
      <c r="H62" s="188">
        <f>'лош (2)'!H25</f>
        <v>160</v>
      </c>
      <c r="I62" s="60">
        <f t="shared" si="4"/>
        <v>1040</v>
      </c>
      <c r="J62" s="60">
        <f>G62</f>
        <v>520</v>
      </c>
      <c r="K62" s="60">
        <f>G62</f>
        <v>520</v>
      </c>
      <c r="L62" s="60">
        <f>G62</f>
        <v>520</v>
      </c>
      <c r="M62" s="188">
        <f>'лош (2)'!M25</f>
        <v>100</v>
      </c>
      <c r="N62" s="60">
        <f t="shared" si="2"/>
        <v>600</v>
      </c>
      <c r="O62" s="59">
        <f t="shared" si="1"/>
        <v>3200</v>
      </c>
    </row>
    <row r="63" spans="1:15" ht="12" x14ac:dyDescent="0.25">
      <c r="A63" s="686" t="s">
        <v>142</v>
      </c>
      <c r="B63" s="680"/>
      <c r="C63" s="187">
        <f>C64+C65</f>
        <v>2339</v>
      </c>
      <c r="D63" s="187">
        <f t="shared" ref="D63:M63" si="17">D64+D65</f>
        <v>740</v>
      </c>
      <c r="E63" s="187">
        <f t="shared" si="17"/>
        <v>636</v>
      </c>
      <c r="F63" s="187">
        <f t="shared" si="17"/>
        <v>2339</v>
      </c>
      <c r="G63" s="187">
        <f t="shared" si="17"/>
        <v>1210</v>
      </c>
      <c r="H63" s="187">
        <f t="shared" si="17"/>
        <v>350</v>
      </c>
      <c r="I63" s="187">
        <f t="shared" si="17"/>
        <v>2420</v>
      </c>
      <c r="J63" s="187">
        <f t="shared" si="17"/>
        <v>1210</v>
      </c>
      <c r="K63" s="187">
        <f t="shared" si="17"/>
        <v>1210</v>
      </c>
      <c r="L63" s="187">
        <f t="shared" si="17"/>
        <v>1210</v>
      </c>
      <c r="M63" s="187">
        <f t="shared" si="17"/>
        <v>150</v>
      </c>
      <c r="N63" s="187">
        <f>N64+N65</f>
        <v>900</v>
      </c>
      <c r="O63" s="187">
        <f>O64+O65</f>
        <v>6950</v>
      </c>
    </row>
    <row r="64" spans="1:15" ht="12" x14ac:dyDescent="0.25">
      <c r="A64" s="270">
        <v>45</v>
      </c>
      <c r="B64" s="94" t="s">
        <v>142</v>
      </c>
      <c r="C64" s="188">
        <f>'лош (2)'!C54</f>
        <v>1296</v>
      </c>
      <c r="D64" s="188">
        <f>'лош (2)'!D54</f>
        <v>657</v>
      </c>
      <c r="E64" s="188">
        <f>'лош (2)'!E54</f>
        <v>260</v>
      </c>
      <c r="F64" s="188">
        <f>'лош (2)'!F54</f>
        <v>1296</v>
      </c>
      <c r="G64" s="188">
        <f>'лош (2)'!G54</f>
        <v>640</v>
      </c>
      <c r="H64" s="188">
        <f>'лош (2)'!H54</f>
        <v>150</v>
      </c>
      <c r="I64" s="60">
        <f t="shared" si="4"/>
        <v>1280</v>
      </c>
      <c r="J64" s="60">
        <f>G64</f>
        <v>640</v>
      </c>
      <c r="K64" s="60">
        <f>G64</f>
        <v>640</v>
      </c>
      <c r="L64" s="60">
        <f>G64</f>
        <v>640</v>
      </c>
      <c r="M64" s="188">
        <f>'лош (2)'!M54</f>
        <v>100</v>
      </c>
      <c r="N64" s="12">
        <f t="shared" si="2"/>
        <v>600</v>
      </c>
      <c r="O64" s="59">
        <f t="shared" si="1"/>
        <v>3800</v>
      </c>
    </row>
    <row r="65" spans="1:15" ht="12" x14ac:dyDescent="0.25">
      <c r="A65" s="270">
        <v>46</v>
      </c>
      <c r="B65" s="94" t="s">
        <v>98</v>
      </c>
      <c r="C65" s="188">
        <f>'лош (2)'!C10</f>
        <v>1043</v>
      </c>
      <c r="D65" s="188">
        <f>'лош (2)'!D10</f>
        <v>83</v>
      </c>
      <c r="E65" s="188">
        <f>'лош (2)'!E10</f>
        <v>376</v>
      </c>
      <c r="F65" s="188">
        <f>'лош (2)'!F10</f>
        <v>1043</v>
      </c>
      <c r="G65" s="188">
        <f>'лош (2)'!G10</f>
        <v>570</v>
      </c>
      <c r="H65" s="188">
        <f>'лош (2)'!H10</f>
        <v>200</v>
      </c>
      <c r="I65" s="60">
        <f t="shared" si="4"/>
        <v>1140</v>
      </c>
      <c r="J65" s="60">
        <f>G65</f>
        <v>570</v>
      </c>
      <c r="K65" s="60">
        <f>G65</f>
        <v>570</v>
      </c>
      <c r="L65" s="60">
        <f>G65</f>
        <v>570</v>
      </c>
      <c r="M65" s="188">
        <f>'лош (2)'!M10</f>
        <v>50</v>
      </c>
      <c r="N65" s="12">
        <f t="shared" si="2"/>
        <v>300</v>
      </c>
      <c r="O65" s="59">
        <f t="shared" si="1"/>
        <v>3150</v>
      </c>
    </row>
    <row r="66" spans="1:15" ht="12" x14ac:dyDescent="0.25">
      <c r="A66" s="686" t="s">
        <v>118</v>
      </c>
      <c r="B66" s="680"/>
      <c r="C66" s="187">
        <f>C67</f>
        <v>1532</v>
      </c>
      <c r="D66" s="187">
        <f t="shared" ref="D66:O66" si="18">D67</f>
        <v>654</v>
      </c>
      <c r="E66" s="187">
        <f t="shared" si="18"/>
        <v>752</v>
      </c>
      <c r="F66" s="187">
        <f t="shared" si="18"/>
        <v>1532</v>
      </c>
      <c r="G66" s="187">
        <f t="shared" si="18"/>
        <v>600</v>
      </c>
      <c r="H66" s="187">
        <f t="shared" si="18"/>
        <v>120</v>
      </c>
      <c r="I66" s="187">
        <f t="shared" si="18"/>
        <v>1200</v>
      </c>
      <c r="J66" s="187">
        <f t="shared" si="18"/>
        <v>600</v>
      </c>
      <c r="K66" s="187">
        <f t="shared" si="18"/>
        <v>600</v>
      </c>
      <c r="L66" s="187">
        <f t="shared" si="18"/>
        <v>600</v>
      </c>
      <c r="M66" s="187">
        <f t="shared" si="18"/>
        <v>500</v>
      </c>
      <c r="N66" s="187">
        <f t="shared" si="18"/>
        <v>3000</v>
      </c>
      <c r="O66" s="187">
        <f t="shared" si="18"/>
        <v>6000</v>
      </c>
    </row>
    <row r="67" spans="1:15" ht="12" x14ac:dyDescent="0.25">
      <c r="A67" s="270">
        <v>47</v>
      </c>
      <c r="B67" s="94" t="s">
        <v>118</v>
      </c>
      <c r="C67" s="188">
        <f>'лош (2)'!C30</f>
        <v>1532</v>
      </c>
      <c r="D67" s="188">
        <f>'лош (2)'!D30</f>
        <v>654</v>
      </c>
      <c r="E67" s="188">
        <f>'лош (2)'!E30</f>
        <v>752</v>
      </c>
      <c r="F67" s="188">
        <f>'лош (2)'!F30</f>
        <v>1532</v>
      </c>
      <c r="G67" s="188">
        <f>'лош (2)'!G30</f>
        <v>600</v>
      </c>
      <c r="H67" s="188">
        <f>'лош (2)'!H30</f>
        <v>120</v>
      </c>
      <c r="I67" s="60">
        <f t="shared" ref="I67:I76" si="19">G67*2</f>
        <v>1200</v>
      </c>
      <c r="J67" s="60">
        <f>G67</f>
        <v>600</v>
      </c>
      <c r="K67" s="60">
        <f>G67</f>
        <v>600</v>
      </c>
      <c r="L67" s="60">
        <f>G67</f>
        <v>600</v>
      </c>
      <c r="M67" s="188">
        <f>'лош (2)'!M30</f>
        <v>500</v>
      </c>
      <c r="N67" s="60">
        <f t="shared" ref="N67:N76" si="20">M67*6</f>
        <v>3000</v>
      </c>
      <c r="O67" s="59">
        <f t="shared" ref="O67:O76" si="21">N67+L67+K67+J67+I67</f>
        <v>6000</v>
      </c>
    </row>
    <row r="68" spans="1:15" ht="13.2" x14ac:dyDescent="0.25">
      <c r="A68" s="687" t="s">
        <v>163</v>
      </c>
      <c r="B68" s="688"/>
      <c r="C68" s="187">
        <f>C69+C70+C71+C72+C73+C74+C75+C76</f>
        <v>14363</v>
      </c>
      <c r="D68" s="187">
        <f t="shared" ref="D68:O68" si="22">D69+D70+D71+D72+D73+D74+D75+D76</f>
        <v>6344</v>
      </c>
      <c r="E68" s="187">
        <f t="shared" si="22"/>
        <v>4303</v>
      </c>
      <c r="F68" s="187">
        <f t="shared" si="22"/>
        <v>14363</v>
      </c>
      <c r="G68" s="187">
        <f t="shared" si="22"/>
        <v>7540</v>
      </c>
      <c r="H68" s="187">
        <f t="shared" si="22"/>
        <v>2200</v>
      </c>
      <c r="I68" s="187">
        <f t="shared" si="22"/>
        <v>15080</v>
      </c>
      <c r="J68" s="187">
        <f t="shared" si="22"/>
        <v>7540</v>
      </c>
      <c r="K68" s="187">
        <f t="shared" si="22"/>
        <v>7540</v>
      </c>
      <c r="L68" s="187">
        <f t="shared" si="22"/>
        <v>7540</v>
      </c>
      <c r="M68" s="187">
        <f t="shared" si="22"/>
        <v>1450</v>
      </c>
      <c r="N68" s="187">
        <f t="shared" si="22"/>
        <v>8700</v>
      </c>
      <c r="O68" s="187">
        <f t="shared" si="22"/>
        <v>46400</v>
      </c>
    </row>
    <row r="69" spans="1:15" ht="12" x14ac:dyDescent="0.25">
      <c r="A69" s="241">
        <v>48</v>
      </c>
      <c r="B69" s="5" t="s">
        <v>92</v>
      </c>
      <c r="C69" s="248">
        <f>'лош (2)'!C6</f>
        <v>1767</v>
      </c>
      <c r="D69" s="248">
        <f>'лош (2)'!D6</f>
        <v>1109</v>
      </c>
      <c r="E69" s="248">
        <f>'лош (2)'!E6</f>
        <v>1004</v>
      </c>
      <c r="F69" s="248">
        <f>'лош (2)'!F6</f>
        <v>1767</v>
      </c>
      <c r="G69" s="248">
        <f>'лош (2)'!G6</f>
        <v>1050</v>
      </c>
      <c r="H69" s="248">
        <f>'лош (2)'!H6</f>
        <v>500</v>
      </c>
      <c r="I69" s="12">
        <f t="shared" si="19"/>
        <v>2100</v>
      </c>
      <c r="J69" s="12">
        <f t="shared" ref="J69:J76" si="23">G69</f>
        <v>1050</v>
      </c>
      <c r="K69" s="12">
        <f t="shared" ref="K69:K76" si="24">G69</f>
        <v>1050</v>
      </c>
      <c r="L69" s="12">
        <f t="shared" ref="L69:L76" si="25">G69</f>
        <v>1050</v>
      </c>
      <c r="M69" s="248">
        <f>'лош (2)'!M6</f>
        <v>100</v>
      </c>
      <c r="N69" s="12">
        <f t="shared" si="20"/>
        <v>600</v>
      </c>
      <c r="O69" s="59">
        <f t="shared" si="21"/>
        <v>5850</v>
      </c>
    </row>
    <row r="70" spans="1:15" ht="12" x14ac:dyDescent="0.25">
      <c r="A70" s="241">
        <v>49</v>
      </c>
      <c r="B70" s="5" t="s">
        <v>106</v>
      </c>
      <c r="C70" s="14">
        <f>'лош (2)'!C18</f>
        <v>542</v>
      </c>
      <c r="D70" s="14">
        <f>'лош (2)'!D18</f>
        <v>224</v>
      </c>
      <c r="E70" s="14">
        <f>'лош (2)'!E18</f>
        <v>367</v>
      </c>
      <c r="F70" s="14">
        <f>'лош (2)'!F18</f>
        <v>542</v>
      </c>
      <c r="G70" s="14">
        <f>'лош (2)'!G18</f>
        <v>320</v>
      </c>
      <c r="H70" s="14">
        <f>'лош (2)'!H18</f>
        <v>200</v>
      </c>
      <c r="I70" s="12">
        <f t="shared" si="19"/>
        <v>640</v>
      </c>
      <c r="J70" s="12">
        <f t="shared" si="23"/>
        <v>320</v>
      </c>
      <c r="K70" s="12">
        <f t="shared" si="24"/>
        <v>320</v>
      </c>
      <c r="L70" s="12">
        <f t="shared" si="25"/>
        <v>320</v>
      </c>
      <c r="M70" s="14">
        <f>'лош (2)'!M18</f>
        <v>100</v>
      </c>
      <c r="N70" s="12">
        <f t="shared" si="20"/>
        <v>600</v>
      </c>
      <c r="O70" s="59">
        <f t="shared" si="21"/>
        <v>2200</v>
      </c>
    </row>
    <row r="71" spans="1:15" ht="12" x14ac:dyDescent="0.25">
      <c r="A71" s="241">
        <v>50</v>
      </c>
      <c r="B71" s="5" t="s">
        <v>117</v>
      </c>
      <c r="C71" s="14">
        <f>'лош (2)'!C29</f>
        <v>2349</v>
      </c>
      <c r="D71" s="14">
        <f>'лош (2)'!D29</f>
        <v>699</v>
      </c>
      <c r="E71" s="14">
        <f>'лош (2)'!E29</f>
        <v>399</v>
      </c>
      <c r="F71" s="14">
        <f>'лош (2)'!F29</f>
        <v>2349</v>
      </c>
      <c r="G71" s="14">
        <f>'лош (2)'!G29</f>
        <v>1400</v>
      </c>
      <c r="H71" s="14">
        <f>'лош (2)'!H29</f>
        <v>200</v>
      </c>
      <c r="I71" s="12">
        <f t="shared" si="19"/>
        <v>2800</v>
      </c>
      <c r="J71" s="12">
        <f t="shared" si="23"/>
        <v>1400</v>
      </c>
      <c r="K71" s="12">
        <f t="shared" si="24"/>
        <v>1400</v>
      </c>
      <c r="L71" s="12">
        <f t="shared" si="25"/>
        <v>1400</v>
      </c>
      <c r="M71" s="14">
        <f>'лош (2)'!M29</f>
        <v>200</v>
      </c>
      <c r="N71" s="12">
        <f t="shared" si="20"/>
        <v>1200</v>
      </c>
      <c r="O71" s="59">
        <f t="shared" si="21"/>
        <v>8200</v>
      </c>
    </row>
    <row r="72" spans="1:15" ht="12" x14ac:dyDescent="0.25">
      <c r="A72" s="241">
        <v>51</v>
      </c>
      <c r="B72" s="245" t="s">
        <v>122</v>
      </c>
      <c r="C72" s="248">
        <f>'лош (2)'!C34</f>
        <v>1391</v>
      </c>
      <c r="D72" s="248">
        <f>'лош (2)'!D34</f>
        <v>690</v>
      </c>
      <c r="E72" s="248">
        <f>'лош (2)'!E34</f>
        <v>1220</v>
      </c>
      <c r="F72" s="248">
        <f>'лош (2)'!F34</f>
        <v>1391</v>
      </c>
      <c r="G72" s="248">
        <f>'лош (2)'!G34</f>
        <v>720</v>
      </c>
      <c r="H72" s="248">
        <f>'лош (2)'!H34</f>
        <v>620</v>
      </c>
      <c r="I72" s="12">
        <f t="shared" si="19"/>
        <v>1440</v>
      </c>
      <c r="J72" s="12">
        <f t="shared" si="23"/>
        <v>720</v>
      </c>
      <c r="K72" s="12">
        <f t="shared" si="24"/>
        <v>720</v>
      </c>
      <c r="L72" s="12">
        <f t="shared" si="25"/>
        <v>720</v>
      </c>
      <c r="M72" s="248">
        <f>'лош (2)'!M34</f>
        <v>100</v>
      </c>
      <c r="N72" s="12">
        <f t="shared" si="20"/>
        <v>600</v>
      </c>
      <c r="O72" s="59">
        <f t="shared" si="21"/>
        <v>4200</v>
      </c>
    </row>
    <row r="73" spans="1:15" ht="12" x14ac:dyDescent="0.25">
      <c r="A73" s="241">
        <v>52</v>
      </c>
      <c r="B73" s="5" t="s">
        <v>126</v>
      </c>
      <c r="C73" s="14">
        <f>'лош (2)'!C38</f>
        <v>1900</v>
      </c>
      <c r="D73" s="14">
        <f>'лош (2)'!D38</f>
        <v>840</v>
      </c>
      <c r="E73" s="14">
        <f>'лош (2)'!E38</f>
        <v>300</v>
      </c>
      <c r="F73" s="14">
        <f>'лош (2)'!F38</f>
        <v>1900</v>
      </c>
      <c r="G73" s="14">
        <f>'лош (2)'!G38</f>
        <v>950</v>
      </c>
      <c r="H73" s="14">
        <f>'лош (2)'!H38</f>
        <v>150</v>
      </c>
      <c r="I73" s="12">
        <f t="shared" si="19"/>
        <v>1900</v>
      </c>
      <c r="J73" s="12">
        <f t="shared" si="23"/>
        <v>950</v>
      </c>
      <c r="K73" s="12">
        <f t="shared" si="24"/>
        <v>950</v>
      </c>
      <c r="L73" s="12">
        <f t="shared" si="25"/>
        <v>950</v>
      </c>
      <c r="M73" s="14">
        <f>'лош (2)'!M38</f>
        <v>200</v>
      </c>
      <c r="N73" s="12">
        <f t="shared" si="20"/>
        <v>1200</v>
      </c>
      <c r="O73" s="59">
        <f t="shared" si="21"/>
        <v>5950</v>
      </c>
    </row>
    <row r="74" spans="1:15" ht="12" x14ac:dyDescent="0.25">
      <c r="A74" s="241">
        <v>53</v>
      </c>
      <c r="B74" s="5" t="s">
        <v>132</v>
      </c>
      <c r="C74" s="14">
        <f>'лош (2)'!C44</f>
        <v>2667</v>
      </c>
      <c r="D74" s="14">
        <f>'лош (2)'!D44</f>
        <v>1392</v>
      </c>
      <c r="E74" s="14">
        <f>'лош (2)'!E44</f>
        <v>453</v>
      </c>
      <c r="F74" s="14">
        <f>'лош (2)'!F44</f>
        <v>2667</v>
      </c>
      <c r="G74" s="14">
        <f>'лош (2)'!G44</f>
        <v>1400</v>
      </c>
      <c r="H74" s="14">
        <f>'лош (2)'!H44</f>
        <v>230</v>
      </c>
      <c r="I74" s="12">
        <f t="shared" si="19"/>
        <v>2800</v>
      </c>
      <c r="J74" s="12">
        <f t="shared" si="23"/>
        <v>1400</v>
      </c>
      <c r="K74" s="12">
        <f t="shared" si="24"/>
        <v>1400</v>
      </c>
      <c r="L74" s="12">
        <f t="shared" si="25"/>
        <v>1400</v>
      </c>
      <c r="M74" s="14">
        <f>'лош (2)'!M44</f>
        <v>350</v>
      </c>
      <c r="N74" s="12">
        <f t="shared" si="20"/>
        <v>2100</v>
      </c>
      <c r="O74" s="59">
        <f t="shared" si="21"/>
        <v>9100</v>
      </c>
    </row>
    <row r="75" spans="1:15" ht="12" x14ac:dyDescent="0.25">
      <c r="A75" s="241">
        <v>54</v>
      </c>
      <c r="B75" s="5" t="s">
        <v>138</v>
      </c>
      <c r="C75" s="14">
        <f>'лош (2)'!C50</f>
        <v>2917</v>
      </c>
      <c r="D75" s="14">
        <f>'лош (2)'!D50</f>
        <v>900</v>
      </c>
      <c r="E75" s="14">
        <f>'лош (2)'!E50</f>
        <v>270</v>
      </c>
      <c r="F75" s="14">
        <f>'лош (2)'!F50</f>
        <v>2917</v>
      </c>
      <c r="G75" s="14">
        <f>'лош (2)'!G50</f>
        <v>1200</v>
      </c>
      <c r="H75" s="14">
        <f>'лош (2)'!H50</f>
        <v>150</v>
      </c>
      <c r="I75" s="12">
        <f t="shared" si="19"/>
        <v>2400</v>
      </c>
      <c r="J75" s="12">
        <f t="shared" si="23"/>
        <v>1200</v>
      </c>
      <c r="K75" s="12">
        <f t="shared" si="24"/>
        <v>1200</v>
      </c>
      <c r="L75" s="12">
        <f t="shared" si="25"/>
        <v>1200</v>
      </c>
      <c r="M75" s="14">
        <f>'лош (2)'!M50</f>
        <v>300</v>
      </c>
      <c r="N75" s="12">
        <f t="shared" si="20"/>
        <v>1800</v>
      </c>
      <c r="O75" s="59">
        <f t="shared" si="21"/>
        <v>7800</v>
      </c>
    </row>
    <row r="76" spans="1:15" ht="12" x14ac:dyDescent="0.25">
      <c r="A76" s="241">
        <v>55</v>
      </c>
      <c r="B76" s="5" t="s">
        <v>146</v>
      </c>
      <c r="C76" s="14">
        <f>'лош (2)'!C58</f>
        <v>830</v>
      </c>
      <c r="D76" s="14">
        <f>'лош (2)'!D58</f>
        <v>490</v>
      </c>
      <c r="E76" s="14">
        <f>'лош (2)'!E58</f>
        <v>290</v>
      </c>
      <c r="F76" s="14">
        <f>'лош (2)'!F58</f>
        <v>830</v>
      </c>
      <c r="G76" s="14">
        <f>'лош (2)'!G58</f>
        <v>500</v>
      </c>
      <c r="H76" s="14">
        <f>'лош (2)'!H58</f>
        <v>150</v>
      </c>
      <c r="I76" s="12">
        <f t="shared" si="19"/>
        <v>1000</v>
      </c>
      <c r="J76" s="12">
        <f t="shared" si="23"/>
        <v>500</v>
      </c>
      <c r="K76" s="12">
        <f t="shared" si="24"/>
        <v>500</v>
      </c>
      <c r="L76" s="12">
        <f t="shared" si="25"/>
        <v>500</v>
      </c>
      <c r="M76" s="14">
        <f>'лош (2)'!M58</f>
        <v>100</v>
      </c>
      <c r="N76" s="12">
        <f t="shared" si="20"/>
        <v>600</v>
      </c>
      <c r="O76" s="59">
        <f t="shared" si="21"/>
        <v>3100</v>
      </c>
    </row>
    <row r="77" spans="1:15" ht="22.95" customHeight="1" x14ac:dyDescent="0.25">
      <c r="A77" s="689" t="s">
        <v>164</v>
      </c>
      <c r="B77" s="690"/>
      <c r="C77" s="189">
        <f>C5+C10+C15+C21+C27+C31+C36+C42+C50+C68</f>
        <v>98008</v>
      </c>
      <c r="D77" s="189">
        <f t="shared" ref="D77:O77" si="26">D5+D10+D15+D21+D27+D31+D36+D42+D50+D68</f>
        <v>42339</v>
      </c>
      <c r="E77" s="189">
        <f t="shared" si="26"/>
        <v>45937</v>
      </c>
      <c r="F77" s="189">
        <f t="shared" si="26"/>
        <v>98008</v>
      </c>
      <c r="G77" s="189">
        <f t="shared" si="26"/>
        <v>50050</v>
      </c>
      <c r="H77" s="189">
        <f t="shared" si="26"/>
        <v>23460</v>
      </c>
      <c r="I77" s="189">
        <f t="shared" si="26"/>
        <v>100100</v>
      </c>
      <c r="J77" s="189">
        <f t="shared" si="26"/>
        <v>50050</v>
      </c>
      <c r="K77" s="189">
        <f t="shared" si="26"/>
        <v>50050</v>
      </c>
      <c r="L77" s="189">
        <f t="shared" si="26"/>
        <v>50050</v>
      </c>
      <c r="M77" s="189">
        <f t="shared" si="26"/>
        <v>7790</v>
      </c>
      <c r="N77" s="189">
        <f t="shared" si="26"/>
        <v>46740</v>
      </c>
      <c r="O77" s="189">
        <f t="shared" si="26"/>
        <v>296990</v>
      </c>
    </row>
    <row r="78" spans="1:15" ht="25.2" customHeight="1" x14ac:dyDescent="0.25">
      <c r="A78" s="684" t="s">
        <v>165</v>
      </c>
      <c r="B78" s="685"/>
      <c r="C78" s="190">
        <f>C5+C10+C15+C21+C27+C31+C36+C42+C45+C47+C50+C54+C58+C61+C63+C66+C68</f>
        <v>119843</v>
      </c>
      <c r="D78" s="190">
        <f t="shared" ref="D78:O78" si="27">D5+D10+D15+D21+D27+D31+D36+D42+D45+D47+D50+D54+D58+D61+D63+D66+D68</f>
        <v>52150</v>
      </c>
      <c r="E78" s="190">
        <f t="shared" si="27"/>
        <v>56789</v>
      </c>
      <c r="F78" s="190">
        <f t="shared" si="27"/>
        <v>119843</v>
      </c>
      <c r="G78" s="190">
        <f t="shared" si="27"/>
        <v>63320</v>
      </c>
      <c r="H78" s="190">
        <f t="shared" si="27"/>
        <v>29010</v>
      </c>
      <c r="I78" s="190">
        <f t="shared" si="27"/>
        <v>126640</v>
      </c>
      <c r="J78" s="190">
        <f t="shared" si="27"/>
        <v>63320</v>
      </c>
      <c r="K78" s="190">
        <f t="shared" si="27"/>
        <v>63320</v>
      </c>
      <c r="L78" s="190">
        <f t="shared" si="27"/>
        <v>63320</v>
      </c>
      <c r="M78" s="190">
        <f t="shared" si="27"/>
        <v>10090</v>
      </c>
      <c r="N78" s="190">
        <f t="shared" si="27"/>
        <v>60540</v>
      </c>
      <c r="O78" s="190">
        <f t="shared" si="27"/>
        <v>377140</v>
      </c>
    </row>
  </sheetData>
  <mergeCells count="25">
    <mergeCell ref="A66:B66"/>
    <mergeCell ref="A68:B68"/>
    <mergeCell ref="A77:B77"/>
    <mergeCell ref="A78:B78"/>
    <mergeCell ref="A36:B36"/>
    <mergeCell ref="A42:B42"/>
    <mergeCell ref="A47:B47"/>
    <mergeCell ref="A54:B54"/>
    <mergeCell ref="A58:B58"/>
    <mergeCell ref="A61:B61"/>
    <mergeCell ref="A63:B63"/>
    <mergeCell ref="A50:B50"/>
    <mergeCell ref="A31:B31"/>
    <mergeCell ref="A1:N1"/>
    <mergeCell ref="A2:A4"/>
    <mergeCell ref="B2:B4"/>
    <mergeCell ref="F2:N2"/>
    <mergeCell ref="C3:E3"/>
    <mergeCell ref="F3:H3"/>
    <mergeCell ref="M3:N3"/>
    <mergeCell ref="A5:B5"/>
    <mergeCell ref="A10:B10"/>
    <mergeCell ref="A15:B15"/>
    <mergeCell ref="A21:B21"/>
    <mergeCell ref="A27:B27"/>
  </mergeCells>
  <pageMargins left="0" right="0" top="0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79"/>
  <sheetViews>
    <sheetView zoomScaleNormal="100" workbookViewId="0">
      <pane xSplit="2" ySplit="4" topLeftCell="C54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6640625" style="18" customWidth="1"/>
    <col min="2" max="2" width="13.109375" style="18" customWidth="1"/>
    <col min="3" max="4" width="8.33203125" style="18" customWidth="1"/>
    <col min="5" max="5" width="9.5546875" style="18" customWidth="1"/>
    <col min="6" max="6" width="7.88671875" style="18" customWidth="1"/>
    <col min="7" max="7" width="8.33203125" style="18" customWidth="1"/>
    <col min="8" max="8" width="9" style="18" customWidth="1"/>
    <col min="9" max="9" width="13.109375" style="18" customWidth="1"/>
    <col min="10" max="10" width="13.33203125" style="18" customWidth="1"/>
    <col min="11" max="11" width="9.109375" style="18" customWidth="1"/>
    <col min="12" max="12" width="9" style="18" customWidth="1"/>
    <col min="13" max="13" width="11.88671875" style="18" customWidth="1"/>
    <col min="14" max="14" width="18.5546875" style="18" customWidth="1"/>
    <col min="15" max="15" width="5.6640625" style="18" customWidth="1"/>
    <col min="16" max="16384" width="4.33203125" style="18"/>
  </cols>
  <sheetData>
    <row r="1" spans="1:14" ht="16.5" customHeight="1" x14ac:dyDescent="0.25">
      <c r="A1" s="694" t="s">
        <v>305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</row>
    <row r="2" spans="1:14" ht="24.75" customHeight="1" x14ac:dyDescent="0.25">
      <c r="A2" s="670" t="s">
        <v>0</v>
      </c>
      <c r="B2" s="670" t="s">
        <v>1</v>
      </c>
      <c r="C2" s="92"/>
      <c r="D2" s="239"/>
      <c r="E2" s="101"/>
      <c r="F2" s="696" t="s">
        <v>13</v>
      </c>
      <c r="G2" s="696"/>
      <c r="H2" s="696"/>
      <c r="I2" s="696"/>
      <c r="J2" s="696"/>
      <c r="K2" s="696"/>
      <c r="L2" s="696"/>
      <c r="M2" s="696"/>
      <c r="N2" s="698" t="s">
        <v>2</v>
      </c>
    </row>
    <row r="3" spans="1:14" ht="37.950000000000003" customHeight="1" x14ac:dyDescent="0.25">
      <c r="A3" s="670"/>
      <c r="B3" s="670"/>
      <c r="C3" s="660" t="s">
        <v>270</v>
      </c>
      <c r="D3" s="661"/>
      <c r="E3" s="662"/>
      <c r="F3" s="588" t="s">
        <v>155</v>
      </c>
      <c r="G3" s="571"/>
      <c r="H3" s="571"/>
      <c r="I3" s="77" t="s">
        <v>186</v>
      </c>
      <c r="J3" s="43" t="s">
        <v>188</v>
      </c>
      <c r="K3" s="117" t="s">
        <v>166</v>
      </c>
      <c r="L3" s="119" t="s">
        <v>172</v>
      </c>
      <c r="M3" s="118" t="s">
        <v>182</v>
      </c>
      <c r="N3" s="699"/>
    </row>
    <row r="4" spans="1:14" ht="36.75" customHeight="1" x14ac:dyDescent="0.25">
      <c r="A4" s="670"/>
      <c r="B4" s="670"/>
      <c r="C4" s="217" t="s">
        <v>278</v>
      </c>
      <c r="D4" s="216" t="s">
        <v>279</v>
      </c>
      <c r="E4" s="217" t="s">
        <v>280</v>
      </c>
      <c r="F4" s="219" t="s">
        <v>255</v>
      </c>
      <c r="G4" s="218" t="s">
        <v>256</v>
      </c>
      <c r="H4" s="219" t="s">
        <v>11</v>
      </c>
      <c r="I4" s="219" t="s">
        <v>257</v>
      </c>
      <c r="J4" s="219" t="s">
        <v>257</v>
      </c>
      <c r="K4" s="105" t="s">
        <v>33</v>
      </c>
      <c r="L4" s="105" t="s">
        <v>33</v>
      </c>
      <c r="M4" s="105" t="s">
        <v>33</v>
      </c>
      <c r="N4" s="104" t="s">
        <v>33</v>
      </c>
    </row>
    <row r="5" spans="1:14" ht="12" customHeight="1" x14ac:dyDescent="0.25">
      <c r="A5" s="681" t="s">
        <v>97</v>
      </c>
      <c r="B5" s="682"/>
      <c r="C5" s="187">
        <f>C6+C7+C8+C9</f>
        <v>99808</v>
      </c>
      <c r="D5" s="187">
        <f t="shared" ref="D5:N5" si="0">D6+D7+D8+D9</f>
        <v>47311</v>
      </c>
      <c r="E5" s="187">
        <f t="shared" si="0"/>
        <v>82503</v>
      </c>
      <c r="F5" s="187">
        <f t="shared" si="0"/>
        <v>47311</v>
      </c>
      <c r="G5" s="187">
        <f t="shared" si="0"/>
        <v>13650</v>
      </c>
      <c r="H5" s="187">
        <f t="shared" si="0"/>
        <v>12200</v>
      </c>
      <c r="I5" s="187">
        <f t="shared" si="0"/>
        <v>750</v>
      </c>
      <c r="J5" s="187">
        <f t="shared" si="0"/>
        <v>260</v>
      </c>
      <c r="K5" s="187">
        <f t="shared" si="0"/>
        <v>27300</v>
      </c>
      <c r="L5" s="187">
        <f t="shared" si="0"/>
        <v>750</v>
      </c>
      <c r="M5" s="187">
        <f t="shared" si="0"/>
        <v>260</v>
      </c>
      <c r="N5" s="187">
        <f t="shared" si="0"/>
        <v>28310</v>
      </c>
    </row>
    <row r="6" spans="1:14" ht="12" x14ac:dyDescent="0.25">
      <c r="A6" s="92">
        <v>1</v>
      </c>
      <c r="B6" s="112" t="s">
        <v>97</v>
      </c>
      <c r="C6" s="60">
        <f>МРС!C10</f>
        <v>44790</v>
      </c>
      <c r="D6" s="60">
        <f>МРС!D10</f>
        <v>21001</v>
      </c>
      <c r="E6" s="60">
        <f>МРС!E10</f>
        <v>34137</v>
      </c>
      <c r="F6" s="60">
        <f>МРС!F10</f>
        <v>21001</v>
      </c>
      <c r="G6" s="60">
        <f>МРС!G10</f>
        <v>5500</v>
      </c>
      <c r="H6" s="60">
        <f>МРС!H10</f>
        <v>4500</v>
      </c>
      <c r="I6" s="60">
        <f>МРС!I10</f>
        <v>200</v>
      </c>
      <c r="J6" s="60">
        <f>МРС!J10</f>
        <v>200</v>
      </c>
      <c r="K6" s="60">
        <f>G6*2</f>
        <v>11000</v>
      </c>
      <c r="L6" s="60">
        <f t="shared" ref="L6:M9" si="1">I6</f>
        <v>200</v>
      </c>
      <c r="M6" s="60">
        <f t="shared" si="1"/>
        <v>200</v>
      </c>
      <c r="N6" s="59">
        <f t="shared" ref="N6:N65" si="2">M6+L6+K6</f>
        <v>11400</v>
      </c>
    </row>
    <row r="7" spans="1:14" s="19" customFormat="1" ht="12" x14ac:dyDescent="0.25">
      <c r="A7" s="241"/>
      <c r="B7" s="276" t="s">
        <v>109</v>
      </c>
      <c r="C7" s="14">
        <f>МРС!C22</f>
        <v>17366</v>
      </c>
      <c r="D7" s="14">
        <f>МРС!D22</f>
        <v>6684</v>
      </c>
      <c r="E7" s="14">
        <f>МРС!E22</f>
        <v>16485</v>
      </c>
      <c r="F7" s="14">
        <f>МРС!F22</f>
        <v>6684</v>
      </c>
      <c r="G7" s="14">
        <f>МРС!G22</f>
        <v>2000</v>
      </c>
      <c r="H7" s="14">
        <f>МРС!H22</f>
        <v>1900</v>
      </c>
      <c r="I7" s="14">
        <f>МРС!I22</f>
        <v>300</v>
      </c>
      <c r="J7" s="14">
        <f>МРС!J22</f>
        <v>0</v>
      </c>
      <c r="K7" s="248">
        <f>G7*2</f>
        <v>4000</v>
      </c>
      <c r="L7" s="248">
        <f>I7</f>
        <v>300</v>
      </c>
      <c r="M7" s="248">
        <f>J7</f>
        <v>0</v>
      </c>
      <c r="N7" s="59">
        <f>M7+L7+K7</f>
        <v>4300</v>
      </c>
    </row>
    <row r="8" spans="1:14" ht="12" x14ac:dyDescent="0.25">
      <c r="A8" s="92">
        <v>2</v>
      </c>
      <c r="B8" s="456" t="s">
        <v>116</v>
      </c>
      <c r="C8" s="188">
        <f>МРС!C29</f>
        <v>14613</v>
      </c>
      <c r="D8" s="188">
        <f>МРС!D29</f>
        <v>7936</v>
      </c>
      <c r="E8" s="188">
        <f>МРС!E29</f>
        <v>13404</v>
      </c>
      <c r="F8" s="188">
        <f>МРС!F29</f>
        <v>7936</v>
      </c>
      <c r="G8" s="188">
        <f>МРС!G29</f>
        <v>3150</v>
      </c>
      <c r="H8" s="188">
        <f>МРС!H29</f>
        <v>3000</v>
      </c>
      <c r="I8" s="188">
        <f>МРС!I29</f>
        <v>50</v>
      </c>
      <c r="J8" s="188">
        <f>МРС!J29</f>
        <v>50</v>
      </c>
      <c r="K8" s="60">
        <f>G8*2</f>
        <v>6300</v>
      </c>
      <c r="L8" s="60">
        <f t="shared" si="1"/>
        <v>50</v>
      </c>
      <c r="M8" s="60">
        <f t="shared" si="1"/>
        <v>50</v>
      </c>
      <c r="N8" s="59">
        <f t="shared" si="2"/>
        <v>6400</v>
      </c>
    </row>
    <row r="9" spans="1:14" ht="12" x14ac:dyDescent="0.25">
      <c r="A9" s="93">
        <v>3</v>
      </c>
      <c r="B9" s="94" t="s">
        <v>141</v>
      </c>
      <c r="C9" s="188">
        <f>МРС!C54</f>
        <v>23039</v>
      </c>
      <c r="D9" s="188">
        <f>МРС!D54</f>
        <v>11690</v>
      </c>
      <c r="E9" s="188">
        <f>МРС!E54</f>
        <v>18477</v>
      </c>
      <c r="F9" s="188">
        <f>МРС!F54</f>
        <v>11690</v>
      </c>
      <c r="G9" s="188">
        <f>МРС!G54</f>
        <v>3000</v>
      </c>
      <c r="H9" s="188">
        <f>МРС!H54</f>
        <v>2800</v>
      </c>
      <c r="I9" s="188">
        <f>МРС!I54</f>
        <v>200</v>
      </c>
      <c r="J9" s="188">
        <f>МРС!J54</f>
        <v>10</v>
      </c>
      <c r="K9" s="60">
        <f>G9*2</f>
        <v>6000</v>
      </c>
      <c r="L9" s="60">
        <f t="shared" si="1"/>
        <v>200</v>
      </c>
      <c r="M9" s="60">
        <f t="shared" si="1"/>
        <v>10</v>
      </c>
      <c r="N9" s="59">
        <f t="shared" si="2"/>
        <v>6210</v>
      </c>
    </row>
    <row r="10" spans="1:14" ht="12" customHeight="1" x14ac:dyDescent="0.25">
      <c r="A10" s="681" t="s">
        <v>160</v>
      </c>
      <c r="B10" s="682"/>
      <c r="C10" s="187">
        <f>C11+C12+C13+C14</f>
        <v>72135</v>
      </c>
      <c r="D10" s="187">
        <f t="shared" ref="D10:N10" si="3">D11+D12+D13+D14</f>
        <v>24365</v>
      </c>
      <c r="E10" s="187">
        <f t="shared" si="3"/>
        <v>58832</v>
      </c>
      <c r="F10" s="187">
        <f t="shared" si="3"/>
        <v>24365</v>
      </c>
      <c r="G10" s="187">
        <f t="shared" si="3"/>
        <v>8930</v>
      </c>
      <c r="H10" s="187">
        <f t="shared" si="3"/>
        <v>8350</v>
      </c>
      <c r="I10" s="187">
        <f t="shared" si="3"/>
        <v>800</v>
      </c>
      <c r="J10" s="187">
        <f t="shared" si="3"/>
        <v>580</v>
      </c>
      <c r="K10" s="187">
        <f t="shared" si="3"/>
        <v>17860</v>
      </c>
      <c r="L10" s="187">
        <f t="shared" si="3"/>
        <v>800</v>
      </c>
      <c r="M10" s="187">
        <f t="shared" si="3"/>
        <v>580</v>
      </c>
      <c r="N10" s="187">
        <f t="shared" si="3"/>
        <v>19240</v>
      </c>
    </row>
    <row r="11" spans="1:14" ht="12" x14ac:dyDescent="0.25">
      <c r="A11" s="92">
        <v>4</v>
      </c>
      <c r="B11" s="94" t="s">
        <v>104</v>
      </c>
      <c r="C11" s="188">
        <f>МРС!C17</f>
        <v>8382</v>
      </c>
      <c r="D11" s="188">
        <f>МРС!D17</f>
        <v>4792</v>
      </c>
      <c r="E11" s="188">
        <f>МРС!E17</f>
        <v>5318</v>
      </c>
      <c r="F11" s="188">
        <f>МРС!F17</f>
        <v>4792</v>
      </c>
      <c r="G11" s="188">
        <f>МРС!G17</f>
        <v>1000</v>
      </c>
      <c r="H11" s="188">
        <f>МРС!H17</f>
        <v>700</v>
      </c>
      <c r="I11" s="188">
        <f>МРС!I17</f>
        <v>300</v>
      </c>
      <c r="J11" s="188">
        <f>МРС!J17</f>
        <v>300</v>
      </c>
      <c r="K11" s="60">
        <f>G11*2</f>
        <v>2000</v>
      </c>
      <c r="L11" s="60">
        <f t="shared" ref="L11:M14" si="4">I11</f>
        <v>300</v>
      </c>
      <c r="M11" s="60">
        <f t="shared" si="4"/>
        <v>300</v>
      </c>
      <c r="N11" s="59">
        <f t="shared" si="2"/>
        <v>2600</v>
      </c>
    </row>
    <row r="12" spans="1:14" ht="12" x14ac:dyDescent="0.25">
      <c r="A12" s="92">
        <v>5</v>
      </c>
      <c r="B12" s="94" t="s">
        <v>108</v>
      </c>
      <c r="C12" s="188">
        <f>МРС!C21</f>
        <v>17383</v>
      </c>
      <c r="D12" s="188">
        <f>МРС!D21</f>
        <v>2100</v>
      </c>
      <c r="E12" s="188">
        <f>МРС!E21</f>
        <v>10243</v>
      </c>
      <c r="F12" s="188">
        <f>МРС!F21</f>
        <v>2100</v>
      </c>
      <c r="G12" s="188">
        <f>МРС!G21</f>
        <v>650</v>
      </c>
      <c r="H12" s="188">
        <f>МРС!H21</f>
        <v>550</v>
      </c>
      <c r="I12" s="188">
        <f>МРС!I21</f>
        <v>300</v>
      </c>
      <c r="J12" s="188">
        <f>МРС!J21</f>
        <v>80</v>
      </c>
      <c r="K12" s="60">
        <f>G12*2</f>
        <v>1300</v>
      </c>
      <c r="L12" s="60">
        <f t="shared" si="4"/>
        <v>300</v>
      </c>
      <c r="M12" s="60">
        <f t="shared" si="4"/>
        <v>80</v>
      </c>
      <c r="N12" s="59">
        <f t="shared" si="2"/>
        <v>1680</v>
      </c>
    </row>
    <row r="13" spans="1:14" s="19" customFormat="1" ht="12" x14ac:dyDescent="0.25">
      <c r="A13" s="436">
        <v>6</v>
      </c>
      <c r="B13" s="5" t="s">
        <v>121</v>
      </c>
      <c r="C13" s="14">
        <f>МРС!C34</f>
        <v>24625</v>
      </c>
      <c r="D13" s="14">
        <f>МРС!D34</f>
        <v>5500</v>
      </c>
      <c r="E13" s="14">
        <f>МРС!E34</f>
        <v>22055</v>
      </c>
      <c r="F13" s="14">
        <f>МРС!F34</f>
        <v>5500</v>
      </c>
      <c r="G13" s="14">
        <f>МРС!G34</f>
        <v>2500</v>
      </c>
      <c r="H13" s="14">
        <f>МРС!H34</f>
        <v>2400</v>
      </c>
      <c r="I13" s="14">
        <f>МРС!I34</f>
        <v>100</v>
      </c>
      <c r="J13" s="14">
        <f>МРС!J34</f>
        <v>100</v>
      </c>
      <c r="K13" s="12">
        <f>G13*2</f>
        <v>5000</v>
      </c>
      <c r="L13" s="12">
        <f t="shared" si="4"/>
        <v>100</v>
      </c>
      <c r="M13" s="12">
        <f t="shared" si="4"/>
        <v>100</v>
      </c>
      <c r="N13" s="59">
        <f t="shared" si="2"/>
        <v>5200</v>
      </c>
    </row>
    <row r="14" spans="1:14" ht="12" x14ac:dyDescent="0.25">
      <c r="A14" s="92">
        <v>7</v>
      </c>
      <c r="B14" s="5" t="s">
        <v>130</v>
      </c>
      <c r="C14" s="188">
        <f>МРС!C43</f>
        <v>21745</v>
      </c>
      <c r="D14" s="188">
        <f>МРС!D43</f>
        <v>11973</v>
      </c>
      <c r="E14" s="188">
        <f>МРС!E43</f>
        <v>21216</v>
      </c>
      <c r="F14" s="188">
        <f>МРС!F43</f>
        <v>11973</v>
      </c>
      <c r="G14" s="188">
        <f>МРС!G43</f>
        <v>4780</v>
      </c>
      <c r="H14" s="188">
        <f>МРС!H43</f>
        <v>4700</v>
      </c>
      <c r="I14" s="188">
        <f>МРС!I43</f>
        <v>100</v>
      </c>
      <c r="J14" s="188">
        <f>МРС!J43</f>
        <v>100</v>
      </c>
      <c r="K14" s="60">
        <f>G14*2</f>
        <v>9560</v>
      </c>
      <c r="L14" s="60">
        <f t="shared" si="4"/>
        <v>100</v>
      </c>
      <c r="M14" s="60">
        <f t="shared" si="4"/>
        <v>100</v>
      </c>
      <c r="N14" s="59">
        <f t="shared" si="2"/>
        <v>9760</v>
      </c>
    </row>
    <row r="15" spans="1:14" ht="12" customHeight="1" x14ac:dyDescent="0.25">
      <c r="A15" s="681" t="s">
        <v>161</v>
      </c>
      <c r="B15" s="682"/>
      <c r="C15" s="187">
        <f>C16+C17+C18+C19+C20</f>
        <v>54346</v>
      </c>
      <c r="D15" s="187">
        <f t="shared" ref="D15:N15" si="5">D16+D17+D18+D19+D20</f>
        <v>32794</v>
      </c>
      <c r="E15" s="187">
        <f t="shared" si="5"/>
        <v>49917</v>
      </c>
      <c r="F15" s="187">
        <f t="shared" si="5"/>
        <v>32794</v>
      </c>
      <c r="G15" s="187">
        <f t="shared" si="5"/>
        <v>9980</v>
      </c>
      <c r="H15" s="187">
        <f t="shared" si="5"/>
        <v>9150</v>
      </c>
      <c r="I15" s="187">
        <f t="shared" si="5"/>
        <v>900</v>
      </c>
      <c r="J15" s="187">
        <f t="shared" si="5"/>
        <v>860</v>
      </c>
      <c r="K15" s="187">
        <f t="shared" si="5"/>
        <v>19960</v>
      </c>
      <c r="L15" s="187">
        <f t="shared" si="5"/>
        <v>900</v>
      </c>
      <c r="M15" s="187">
        <f t="shared" si="5"/>
        <v>860</v>
      </c>
      <c r="N15" s="187">
        <f t="shared" si="5"/>
        <v>21720</v>
      </c>
    </row>
    <row r="16" spans="1:14" s="19" customFormat="1" ht="12" x14ac:dyDescent="0.25">
      <c r="A16" s="421">
        <v>8</v>
      </c>
      <c r="B16" s="5" t="s">
        <v>101</v>
      </c>
      <c r="C16" s="14">
        <f>МРС!C14</f>
        <v>14603</v>
      </c>
      <c r="D16" s="14">
        <f>МРС!D14</f>
        <v>10631</v>
      </c>
      <c r="E16" s="14">
        <f>МРС!E14</f>
        <v>11700</v>
      </c>
      <c r="F16" s="14">
        <f>МРС!F14</f>
        <v>10631</v>
      </c>
      <c r="G16" s="14">
        <f>МРС!G14</f>
        <v>2380</v>
      </c>
      <c r="H16" s="14">
        <f>МРС!H14</f>
        <v>1800</v>
      </c>
      <c r="I16" s="14">
        <f>МРС!I14</f>
        <v>100</v>
      </c>
      <c r="J16" s="14">
        <f>МРС!J14</f>
        <v>200</v>
      </c>
      <c r="K16" s="12">
        <f>G16*2</f>
        <v>4760</v>
      </c>
      <c r="L16" s="12">
        <f t="shared" ref="L16:M20" si="6">I16</f>
        <v>100</v>
      </c>
      <c r="M16" s="12">
        <f t="shared" si="6"/>
        <v>200</v>
      </c>
      <c r="N16" s="59">
        <f t="shared" si="2"/>
        <v>5060</v>
      </c>
    </row>
    <row r="17" spans="1:14" ht="12" x14ac:dyDescent="0.25">
      <c r="A17" s="92">
        <v>9</v>
      </c>
      <c r="B17" s="5" t="s">
        <v>112</v>
      </c>
      <c r="C17" s="191">
        <f>МРС!C25</f>
        <v>6934</v>
      </c>
      <c r="D17" s="191">
        <f>МРС!D25</f>
        <v>3262</v>
      </c>
      <c r="E17" s="191">
        <f>МРС!E25</f>
        <v>6534</v>
      </c>
      <c r="F17" s="191">
        <f>МРС!F25</f>
        <v>3262</v>
      </c>
      <c r="G17" s="191">
        <f>МРС!G25</f>
        <v>1300</v>
      </c>
      <c r="H17" s="191">
        <f>МРС!H25</f>
        <v>1200</v>
      </c>
      <c r="I17" s="191">
        <f>МРС!I25</f>
        <v>200</v>
      </c>
      <c r="J17" s="191">
        <f>МРС!J25</f>
        <v>200</v>
      </c>
      <c r="K17" s="60">
        <f>G17*2</f>
        <v>2600</v>
      </c>
      <c r="L17" s="60">
        <f t="shared" si="6"/>
        <v>200</v>
      </c>
      <c r="M17" s="60">
        <f t="shared" si="6"/>
        <v>200</v>
      </c>
      <c r="N17" s="59">
        <f t="shared" si="2"/>
        <v>3000</v>
      </c>
    </row>
    <row r="18" spans="1:14" ht="12" x14ac:dyDescent="0.25">
      <c r="A18" s="92">
        <v>10</v>
      </c>
      <c r="B18" s="94" t="s">
        <v>123</v>
      </c>
      <c r="C18" s="188">
        <f>МРС!C36</f>
        <v>9908</v>
      </c>
      <c r="D18" s="188">
        <f>МРС!D36</f>
        <v>5848</v>
      </c>
      <c r="E18" s="188">
        <f>МРС!E36</f>
        <v>8782</v>
      </c>
      <c r="F18" s="188">
        <f>МРС!F36</f>
        <v>5848</v>
      </c>
      <c r="G18" s="188">
        <f>МРС!G36</f>
        <v>2300</v>
      </c>
      <c r="H18" s="188">
        <f>МРС!H36</f>
        <v>2150</v>
      </c>
      <c r="I18" s="188">
        <f>МРС!I36</f>
        <v>100</v>
      </c>
      <c r="J18" s="188">
        <f>МРС!J36</f>
        <v>60</v>
      </c>
      <c r="K18" s="60">
        <f>G18*2</f>
        <v>4600</v>
      </c>
      <c r="L18" s="60">
        <f t="shared" si="6"/>
        <v>100</v>
      </c>
      <c r="M18" s="60">
        <f t="shared" si="6"/>
        <v>60</v>
      </c>
      <c r="N18" s="59">
        <f t="shared" si="2"/>
        <v>4760</v>
      </c>
    </row>
    <row r="19" spans="1:14" ht="12" x14ac:dyDescent="0.25">
      <c r="A19" s="92">
        <v>11</v>
      </c>
      <c r="B19" s="94" t="s">
        <v>133</v>
      </c>
      <c r="C19" s="188">
        <f>МРС!C46</f>
        <v>9835</v>
      </c>
      <c r="D19" s="188">
        <f>МРС!D46</f>
        <v>6233</v>
      </c>
      <c r="E19" s="188">
        <f>МРС!E46</f>
        <v>9835</v>
      </c>
      <c r="F19" s="188">
        <f>МРС!F46</f>
        <v>6233</v>
      </c>
      <c r="G19" s="188">
        <f>МРС!G46</f>
        <v>2000</v>
      </c>
      <c r="H19" s="188">
        <f>МРС!H46</f>
        <v>2000</v>
      </c>
      <c r="I19" s="188">
        <f>МРС!I46</f>
        <v>300</v>
      </c>
      <c r="J19" s="188">
        <f>МРС!J46</f>
        <v>300</v>
      </c>
      <c r="K19" s="60">
        <f>G19*2</f>
        <v>4000</v>
      </c>
      <c r="L19" s="60">
        <f t="shared" si="6"/>
        <v>300</v>
      </c>
      <c r="M19" s="60">
        <f t="shared" si="6"/>
        <v>300</v>
      </c>
      <c r="N19" s="59">
        <f t="shared" si="2"/>
        <v>4600</v>
      </c>
    </row>
    <row r="20" spans="1:14" ht="12" x14ac:dyDescent="0.25">
      <c r="A20" s="93">
        <v>12</v>
      </c>
      <c r="B20" s="94" t="s">
        <v>129</v>
      </c>
      <c r="C20" s="188">
        <f>МРС!C42</f>
        <v>13066</v>
      </c>
      <c r="D20" s="188">
        <f>МРС!D42</f>
        <v>6820</v>
      </c>
      <c r="E20" s="188">
        <f>МРС!E42</f>
        <v>13066</v>
      </c>
      <c r="F20" s="188">
        <f>МРС!F42</f>
        <v>6820</v>
      </c>
      <c r="G20" s="188">
        <f>МРС!G42</f>
        <v>2000</v>
      </c>
      <c r="H20" s="188">
        <f>МРС!H42</f>
        <v>2000</v>
      </c>
      <c r="I20" s="188">
        <f>МРС!I42</f>
        <v>200</v>
      </c>
      <c r="J20" s="188">
        <f>МРС!J42</f>
        <v>100</v>
      </c>
      <c r="K20" s="60">
        <f>G20*2</f>
        <v>4000</v>
      </c>
      <c r="L20" s="60">
        <f t="shared" si="6"/>
        <v>200</v>
      </c>
      <c r="M20" s="60">
        <f t="shared" si="6"/>
        <v>100</v>
      </c>
      <c r="N20" s="59">
        <f t="shared" si="2"/>
        <v>4300</v>
      </c>
    </row>
    <row r="21" spans="1:14" ht="12" customHeight="1" x14ac:dyDescent="0.25">
      <c r="A21" s="681" t="s">
        <v>162</v>
      </c>
      <c r="B21" s="682"/>
      <c r="C21" s="187">
        <f>C22+C23+C24+C25+C26</f>
        <v>118208</v>
      </c>
      <c r="D21" s="187">
        <f t="shared" ref="D21:N21" si="7">D22+D23+D24+D25+D26</f>
        <v>42055</v>
      </c>
      <c r="E21" s="187">
        <f t="shared" si="7"/>
        <v>93741</v>
      </c>
      <c r="F21" s="187">
        <f t="shared" si="7"/>
        <v>42055</v>
      </c>
      <c r="G21" s="187">
        <f t="shared" si="7"/>
        <v>12250</v>
      </c>
      <c r="H21" s="187">
        <f t="shared" si="7"/>
        <v>10600</v>
      </c>
      <c r="I21" s="187">
        <f t="shared" si="7"/>
        <v>2100</v>
      </c>
      <c r="J21" s="187">
        <f t="shared" si="7"/>
        <v>700</v>
      </c>
      <c r="K21" s="187">
        <f t="shared" si="7"/>
        <v>24500</v>
      </c>
      <c r="L21" s="187">
        <f t="shared" si="7"/>
        <v>2100</v>
      </c>
      <c r="M21" s="187">
        <f t="shared" si="7"/>
        <v>700</v>
      </c>
      <c r="N21" s="187">
        <f t="shared" si="7"/>
        <v>27300</v>
      </c>
    </row>
    <row r="22" spans="1:14" s="19" customFormat="1" ht="12" x14ac:dyDescent="0.25">
      <c r="A22" s="436">
        <v>13</v>
      </c>
      <c r="B22" s="5" t="s">
        <v>115</v>
      </c>
      <c r="C22" s="14">
        <f>МРС!C28</f>
        <v>61946</v>
      </c>
      <c r="D22" s="14">
        <f>МРС!D28</f>
        <v>20448</v>
      </c>
      <c r="E22" s="14">
        <f>МРС!E28</f>
        <v>48950</v>
      </c>
      <c r="F22" s="14">
        <f>МРС!F28</f>
        <v>20448</v>
      </c>
      <c r="G22" s="14">
        <f>МРС!G28</f>
        <v>6000</v>
      </c>
      <c r="H22" s="14">
        <f>МРС!H28</f>
        <v>4600</v>
      </c>
      <c r="I22" s="14">
        <f>МРС!I28</f>
        <v>1500</v>
      </c>
      <c r="J22" s="14">
        <f>МРС!J28</f>
        <v>200</v>
      </c>
      <c r="K22" s="12">
        <f>G22*2</f>
        <v>12000</v>
      </c>
      <c r="L22" s="12">
        <f t="shared" ref="L22:M26" si="8">I22</f>
        <v>1500</v>
      </c>
      <c r="M22" s="12">
        <f t="shared" si="8"/>
        <v>200</v>
      </c>
      <c r="N22" s="59">
        <f t="shared" si="2"/>
        <v>13700</v>
      </c>
    </row>
    <row r="23" spans="1:14" ht="12" x14ac:dyDescent="0.25">
      <c r="A23" s="92">
        <v>14</v>
      </c>
      <c r="B23" s="50" t="s">
        <v>125</v>
      </c>
      <c r="C23" s="188">
        <f>МРС!C38</f>
        <v>21417</v>
      </c>
      <c r="D23" s="188">
        <f>МРС!D38</f>
        <v>6900</v>
      </c>
      <c r="E23" s="188">
        <f>МРС!E38</f>
        <v>17100</v>
      </c>
      <c r="F23" s="188">
        <f>МРС!F38</f>
        <v>6900</v>
      </c>
      <c r="G23" s="188">
        <f>МРС!G38</f>
        <v>1700</v>
      </c>
      <c r="H23" s="188">
        <f>МРС!H38</f>
        <v>1640</v>
      </c>
      <c r="I23" s="188">
        <f>МРС!I38</f>
        <v>200</v>
      </c>
      <c r="J23" s="188">
        <f>МРС!J38</f>
        <v>200</v>
      </c>
      <c r="K23" s="60">
        <f>G23*2</f>
        <v>3400</v>
      </c>
      <c r="L23" s="60">
        <f t="shared" si="8"/>
        <v>200</v>
      </c>
      <c r="M23" s="60">
        <f t="shared" si="8"/>
        <v>200</v>
      </c>
      <c r="N23" s="59">
        <f t="shared" si="2"/>
        <v>3800</v>
      </c>
    </row>
    <row r="24" spans="1:14" ht="12" x14ac:dyDescent="0.25">
      <c r="A24" s="92">
        <v>15</v>
      </c>
      <c r="B24" s="96" t="s">
        <v>127</v>
      </c>
      <c r="C24" s="188">
        <f>МРС!C40</f>
        <v>13813</v>
      </c>
      <c r="D24" s="188">
        <f>МРС!D40</f>
        <v>4980</v>
      </c>
      <c r="E24" s="188">
        <f>МРС!E40</f>
        <v>13813</v>
      </c>
      <c r="F24" s="188">
        <f>МРС!F40</f>
        <v>4980</v>
      </c>
      <c r="G24" s="188">
        <f>МРС!G40</f>
        <v>1950</v>
      </c>
      <c r="H24" s="188">
        <f>МРС!H40</f>
        <v>1950</v>
      </c>
      <c r="I24" s="188">
        <f>МРС!I40</f>
        <v>100</v>
      </c>
      <c r="J24" s="188">
        <f>МРС!J40</f>
        <v>100</v>
      </c>
      <c r="K24" s="60">
        <f>G24*2</f>
        <v>3900</v>
      </c>
      <c r="L24" s="60">
        <f t="shared" si="8"/>
        <v>100</v>
      </c>
      <c r="M24" s="60">
        <f t="shared" si="8"/>
        <v>100</v>
      </c>
      <c r="N24" s="59">
        <f t="shared" si="2"/>
        <v>4100</v>
      </c>
    </row>
    <row r="25" spans="1:14" ht="12" x14ac:dyDescent="0.25">
      <c r="A25" s="92">
        <v>16</v>
      </c>
      <c r="B25" s="94" t="s">
        <v>128</v>
      </c>
      <c r="C25" s="188">
        <f>МРС!C41</f>
        <v>8959</v>
      </c>
      <c r="D25" s="188">
        <f>МРС!D41</f>
        <v>3000</v>
      </c>
      <c r="E25" s="188">
        <f>МРС!E41</f>
        <v>3336</v>
      </c>
      <c r="F25" s="188">
        <f>МРС!F41</f>
        <v>3000</v>
      </c>
      <c r="G25" s="188">
        <f>МРС!G41</f>
        <v>1200</v>
      </c>
      <c r="H25" s="188">
        <f>МРС!H41</f>
        <v>1100</v>
      </c>
      <c r="I25" s="188">
        <f>МРС!I41</f>
        <v>200</v>
      </c>
      <c r="J25" s="188">
        <f>МРС!J41</f>
        <v>100</v>
      </c>
      <c r="K25" s="60">
        <f>G25*2</f>
        <v>2400</v>
      </c>
      <c r="L25" s="60">
        <f t="shared" si="8"/>
        <v>200</v>
      </c>
      <c r="M25" s="60">
        <f t="shared" si="8"/>
        <v>100</v>
      </c>
      <c r="N25" s="59">
        <f t="shared" si="2"/>
        <v>2700</v>
      </c>
    </row>
    <row r="26" spans="1:14" ht="12" x14ac:dyDescent="0.25">
      <c r="A26" s="92">
        <v>17</v>
      </c>
      <c r="B26" s="94" t="s">
        <v>140</v>
      </c>
      <c r="C26" s="188">
        <f>МРС!C53</f>
        <v>12073</v>
      </c>
      <c r="D26" s="188">
        <f>МРС!D53</f>
        <v>6727</v>
      </c>
      <c r="E26" s="188">
        <f>МРС!E53</f>
        <v>10542</v>
      </c>
      <c r="F26" s="188">
        <f>МРС!F53</f>
        <v>6727</v>
      </c>
      <c r="G26" s="188">
        <f>МРС!G53</f>
        <v>1400</v>
      </c>
      <c r="H26" s="188">
        <f>МРС!H53</f>
        <v>1310</v>
      </c>
      <c r="I26" s="188">
        <f>МРС!I53</f>
        <v>100</v>
      </c>
      <c r="J26" s="188">
        <f>МРС!J53</f>
        <v>100</v>
      </c>
      <c r="K26" s="60">
        <f>G26*2</f>
        <v>2800</v>
      </c>
      <c r="L26" s="60">
        <f t="shared" si="8"/>
        <v>100</v>
      </c>
      <c r="M26" s="60">
        <f t="shared" si="8"/>
        <v>100</v>
      </c>
      <c r="N26" s="59">
        <f t="shared" si="2"/>
        <v>3000</v>
      </c>
    </row>
    <row r="27" spans="1:14" ht="12" customHeight="1" x14ac:dyDescent="0.25">
      <c r="A27" s="683" t="s">
        <v>137</v>
      </c>
      <c r="B27" s="682"/>
      <c r="C27" s="187">
        <f>C28+C29+C30</f>
        <v>31769</v>
      </c>
      <c r="D27" s="187">
        <f t="shared" ref="D27:N27" si="9">D28+D29+D30</f>
        <v>12784</v>
      </c>
      <c r="E27" s="187">
        <f t="shared" si="9"/>
        <v>24660</v>
      </c>
      <c r="F27" s="187">
        <f t="shared" si="9"/>
        <v>12784</v>
      </c>
      <c r="G27" s="187">
        <f t="shared" si="9"/>
        <v>4170</v>
      </c>
      <c r="H27" s="187">
        <f t="shared" si="9"/>
        <v>3840</v>
      </c>
      <c r="I27" s="187">
        <f t="shared" si="9"/>
        <v>1300</v>
      </c>
      <c r="J27" s="187">
        <f t="shared" si="9"/>
        <v>550</v>
      </c>
      <c r="K27" s="187">
        <f t="shared" si="9"/>
        <v>8340</v>
      </c>
      <c r="L27" s="187">
        <f t="shared" si="9"/>
        <v>1300</v>
      </c>
      <c r="M27" s="187">
        <f t="shared" si="9"/>
        <v>550</v>
      </c>
      <c r="N27" s="187">
        <f t="shared" si="9"/>
        <v>10190</v>
      </c>
    </row>
    <row r="28" spans="1:14" ht="12" x14ac:dyDescent="0.25">
      <c r="A28" s="92">
        <v>18</v>
      </c>
      <c r="B28" s="94" t="s">
        <v>107</v>
      </c>
      <c r="C28" s="188">
        <f>МРС!C20</f>
        <v>7303</v>
      </c>
      <c r="D28" s="188">
        <f>МРС!D20</f>
        <v>3244</v>
      </c>
      <c r="E28" s="188">
        <f>МРС!E20</f>
        <v>5935</v>
      </c>
      <c r="F28" s="188">
        <f>МРС!F20</f>
        <v>3244</v>
      </c>
      <c r="G28" s="188">
        <f>МРС!G20</f>
        <v>1000</v>
      </c>
      <c r="H28" s="188">
        <f>МРС!H20</f>
        <v>900</v>
      </c>
      <c r="I28" s="188">
        <f>МРС!I20</f>
        <v>200</v>
      </c>
      <c r="J28" s="188">
        <f>МРС!J20</f>
        <v>50</v>
      </c>
      <c r="K28" s="60">
        <f>G28*2</f>
        <v>2000</v>
      </c>
      <c r="L28" s="60">
        <f t="shared" ref="L28:M30" si="10">I28</f>
        <v>200</v>
      </c>
      <c r="M28" s="60">
        <f t="shared" si="10"/>
        <v>50</v>
      </c>
      <c r="N28" s="59">
        <f t="shared" si="2"/>
        <v>2250</v>
      </c>
    </row>
    <row r="29" spans="1:14" s="19" customFormat="1" ht="12" x14ac:dyDescent="0.25">
      <c r="A29" s="436">
        <v>19</v>
      </c>
      <c r="B29" s="5" t="s">
        <v>137</v>
      </c>
      <c r="C29" s="14">
        <f>МРС!C50</f>
        <v>12485</v>
      </c>
      <c r="D29" s="14">
        <f>МРС!D50</f>
        <v>4190</v>
      </c>
      <c r="E29" s="14">
        <f>МРС!E50</f>
        <v>11025</v>
      </c>
      <c r="F29" s="14">
        <f>МРС!F50</f>
        <v>4190</v>
      </c>
      <c r="G29" s="14">
        <f>МРС!G50</f>
        <v>1670</v>
      </c>
      <c r="H29" s="14">
        <f>МРС!H50</f>
        <v>1540</v>
      </c>
      <c r="I29" s="14">
        <f>МРС!I50</f>
        <v>800</v>
      </c>
      <c r="J29" s="14">
        <f>МРС!J50</f>
        <v>200</v>
      </c>
      <c r="K29" s="12">
        <f>G29*2</f>
        <v>3340</v>
      </c>
      <c r="L29" s="12">
        <f t="shared" si="10"/>
        <v>800</v>
      </c>
      <c r="M29" s="12">
        <f t="shared" si="10"/>
        <v>200</v>
      </c>
      <c r="N29" s="59">
        <f t="shared" si="2"/>
        <v>4340</v>
      </c>
    </row>
    <row r="30" spans="1:14" ht="12" x14ac:dyDescent="0.25">
      <c r="A30" s="92">
        <v>20</v>
      </c>
      <c r="B30" s="5" t="s">
        <v>144</v>
      </c>
      <c r="C30" s="188">
        <f>МРС!C57</f>
        <v>11981</v>
      </c>
      <c r="D30" s="188">
        <f>МРС!D57</f>
        <v>5350</v>
      </c>
      <c r="E30" s="188">
        <f>МРС!E57</f>
        <v>7700</v>
      </c>
      <c r="F30" s="188">
        <f>МРС!F57</f>
        <v>5350</v>
      </c>
      <c r="G30" s="188">
        <f>МРС!G57</f>
        <v>1500</v>
      </c>
      <c r="H30" s="188">
        <f>МРС!H57</f>
        <v>1400</v>
      </c>
      <c r="I30" s="188">
        <f>МРС!I57</f>
        <v>300</v>
      </c>
      <c r="J30" s="188">
        <f>МРС!J57</f>
        <v>300</v>
      </c>
      <c r="K30" s="60">
        <f>G30*2</f>
        <v>3000</v>
      </c>
      <c r="L30" s="60">
        <f t="shared" si="10"/>
        <v>300</v>
      </c>
      <c r="M30" s="60">
        <f t="shared" si="10"/>
        <v>300</v>
      </c>
      <c r="N30" s="59">
        <f t="shared" si="2"/>
        <v>3600</v>
      </c>
    </row>
    <row r="31" spans="1:14" ht="12" customHeight="1" x14ac:dyDescent="0.25">
      <c r="A31" s="683" t="s">
        <v>145</v>
      </c>
      <c r="B31" s="682"/>
      <c r="C31" s="187">
        <f>C32+C33+C34+C35</f>
        <v>54523</v>
      </c>
      <c r="D31" s="187">
        <f t="shared" ref="D31:N31" si="11">D32+D33+D34+D35</f>
        <v>20394</v>
      </c>
      <c r="E31" s="187">
        <f t="shared" si="11"/>
        <v>51030</v>
      </c>
      <c r="F31" s="187">
        <f t="shared" si="11"/>
        <v>20394</v>
      </c>
      <c r="G31" s="187">
        <f t="shared" si="11"/>
        <v>6150</v>
      </c>
      <c r="H31" s="187">
        <f t="shared" si="11"/>
        <v>5760</v>
      </c>
      <c r="I31" s="187">
        <f t="shared" si="11"/>
        <v>650</v>
      </c>
      <c r="J31" s="187">
        <f t="shared" si="11"/>
        <v>10</v>
      </c>
      <c r="K31" s="187">
        <f t="shared" si="11"/>
        <v>12300</v>
      </c>
      <c r="L31" s="187">
        <f t="shared" si="11"/>
        <v>650</v>
      </c>
      <c r="M31" s="187">
        <f t="shared" si="11"/>
        <v>10</v>
      </c>
      <c r="N31" s="187">
        <f t="shared" si="11"/>
        <v>12960</v>
      </c>
    </row>
    <row r="32" spans="1:14" s="19" customFormat="1" ht="12" x14ac:dyDescent="0.25">
      <c r="A32" s="436">
        <v>21</v>
      </c>
      <c r="B32" s="5" t="s">
        <v>99</v>
      </c>
      <c r="C32" s="14">
        <f>МРС!C12</f>
        <v>20126</v>
      </c>
      <c r="D32" s="14">
        <f>МРС!D12</f>
        <v>8042</v>
      </c>
      <c r="E32" s="14">
        <f>МРС!E12</f>
        <v>19262</v>
      </c>
      <c r="F32" s="14">
        <f>МРС!F12</f>
        <v>8042</v>
      </c>
      <c r="G32" s="14">
        <f>МРС!G12</f>
        <v>2000</v>
      </c>
      <c r="H32" s="14">
        <f>МРС!H12</f>
        <v>1800</v>
      </c>
      <c r="I32" s="14">
        <f>МРС!I12</f>
        <v>200</v>
      </c>
      <c r="J32" s="14">
        <f>МРС!J12</f>
        <v>0</v>
      </c>
      <c r="K32" s="12">
        <f>G32*2</f>
        <v>4000</v>
      </c>
      <c r="L32" s="12">
        <f t="shared" ref="L32:M35" si="12">I32</f>
        <v>200</v>
      </c>
      <c r="M32" s="12">
        <f t="shared" si="12"/>
        <v>0</v>
      </c>
      <c r="N32" s="59">
        <f t="shared" si="2"/>
        <v>4200</v>
      </c>
    </row>
    <row r="33" spans="1:14" ht="12" x14ac:dyDescent="0.25">
      <c r="A33" s="92">
        <v>22</v>
      </c>
      <c r="B33" s="5" t="s">
        <v>120</v>
      </c>
      <c r="C33" s="188">
        <f>МРС!C33</f>
        <v>14838</v>
      </c>
      <c r="D33" s="188">
        <f>МРС!D33</f>
        <v>4719</v>
      </c>
      <c r="E33" s="188">
        <f>МРС!E33</f>
        <v>13900</v>
      </c>
      <c r="F33" s="188">
        <f>МРС!F33</f>
        <v>4719</v>
      </c>
      <c r="G33" s="188">
        <f>МРС!G33</f>
        <v>1850</v>
      </c>
      <c r="H33" s="188">
        <f>МРС!H33</f>
        <v>1750</v>
      </c>
      <c r="I33" s="188">
        <f>МРС!I33</f>
        <v>200</v>
      </c>
      <c r="J33" s="188">
        <f>МРС!J33</f>
        <v>0</v>
      </c>
      <c r="K33" s="60">
        <f>G33*2</f>
        <v>3700</v>
      </c>
      <c r="L33" s="60">
        <f t="shared" si="12"/>
        <v>200</v>
      </c>
      <c r="M33" s="60">
        <f t="shared" si="12"/>
        <v>0</v>
      </c>
      <c r="N33" s="59">
        <f t="shared" si="2"/>
        <v>3900</v>
      </c>
    </row>
    <row r="34" spans="1:14" ht="12" x14ac:dyDescent="0.25">
      <c r="A34" s="92">
        <v>23</v>
      </c>
      <c r="B34" s="94" t="s">
        <v>124</v>
      </c>
      <c r="C34" s="188">
        <f>МРС!C37</f>
        <v>9281</v>
      </c>
      <c r="D34" s="188">
        <f>МРС!D37</f>
        <v>3133</v>
      </c>
      <c r="E34" s="188">
        <f>МРС!E37</f>
        <v>8305</v>
      </c>
      <c r="F34" s="188">
        <f>МРС!F37</f>
        <v>3133</v>
      </c>
      <c r="G34" s="188">
        <f>МРС!G37</f>
        <v>1000</v>
      </c>
      <c r="H34" s="188">
        <f>МРС!H37</f>
        <v>950</v>
      </c>
      <c r="I34" s="188">
        <f>МРС!I37</f>
        <v>150</v>
      </c>
      <c r="J34" s="188">
        <f>МРС!J37</f>
        <v>0</v>
      </c>
      <c r="K34" s="60">
        <f>G34*2</f>
        <v>2000</v>
      </c>
      <c r="L34" s="60">
        <f t="shared" si="12"/>
        <v>150</v>
      </c>
      <c r="M34" s="60">
        <f t="shared" si="12"/>
        <v>0</v>
      </c>
      <c r="N34" s="59">
        <f t="shared" si="2"/>
        <v>2150</v>
      </c>
    </row>
    <row r="35" spans="1:14" ht="12" x14ac:dyDescent="0.25">
      <c r="A35" s="92">
        <v>24</v>
      </c>
      <c r="B35" s="94" t="s">
        <v>145</v>
      </c>
      <c r="C35" s="188">
        <f>МРС!C58</f>
        <v>10278</v>
      </c>
      <c r="D35" s="188">
        <f>МРС!D58</f>
        <v>4500</v>
      </c>
      <c r="E35" s="188">
        <f>МРС!E58</f>
        <v>9563</v>
      </c>
      <c r="F35" s="188">
        <f>МРС!F58</f>
        <v>4500</v>
      </c>
      <c r="G35" s="188">
        <f>МРС!G58</f>
        <v>1300</v>
      </c>
      <c r="H35" s="188">
        <f>МРС!H58</f>
        <v>1260</v>
      </c>
      <c r="I35" s="188">
        <f>МРС!I58</f>
        <v>100</v>
      </c>
      <c r="J35" s="188">
        <f>МРС!J58</f>
        <v>10</v>
      </c>
      <c r="K35" s="60">
        <f>G35*2</f>
        <v>2600</v>
      </c>
      <c r="L35" s="60">
        <f t="shared" si="12"/>
        <v>100</v>
      </c>
      <c r="M35" s="60">
        <f t="shared" si="12"/>
        <v>10</v>
      </c>
      <c r="N35" s="59">
        <f t="shared" si="2"/>
        <v>2710</v>
      </c>
    </row>
    <row r="36" spans="1:14" ht="12" customHeight="1" x14ac:dyDescent="0.25">
      <c r="A36" s="683" t="s">
        <v>100</v>
      </c>
      <c r="B36" s="682"/>
      <c r="C36" s="187">
        <f>C37+C38+C39+C40+C41</f>
        <v>59751</v>
      </c>
      <c r="D36" s="187">
        <f t="shared" ref="D36:N36" si="13">D37+D38+D39+D40+D41</f>
        <v>23965</v>
      </c>
      <c r="E36" s="187">
        <f t="shared" si="13"/>
        <v>47534</v>
      </c>
      <c r="F36" s="187">
        <f t="shared" si="13"/>
        <v>23965</v>
      </c>
      <c r="G36" s="187">
        <f t="shared" si="13"/>
        <v>7470</v>
      </c>
      <c r="H36" s="187">
        <f t="shared" si="13"/>
        <v>6570</v>
      </c>
      <c r="I36" s="187">
        <f t="shared" si="13"/>
        <v>1000</v>
      </c>
      <c r="J36" s="187">
        <f t="shared" si="13"/>
        <v>610</v>
      </c>
      <c r="K36" s="187">
        <f t="shared" si="13"/>
        <v>14940</v>
      </c>
      <c r="L36" s="187">
        <f t="shared" si="13"/>
        <v>1000</v>
      </c>
      <c r="M36" s="187">
        <f t="shared" si="13"/>
        <v>610</v>
      </c>
      <c r="N36" s="187">
        <f t="shared" si="13"/>
        <v>16550</v>
      </c>
    </row>
    <row r="37" spans="1:14" s="19" customFormat="1" ht="12" x14ac:dyDescent="0.25">
      <c r="A37" s="277">
        <v>25</v>
      </c>
      <c r="B37" s="242" t="s">
        <v>94</v>
      </c>
      <c r="C37" s="248">
        <f>МРС!C6</f>
        <v>16888</v>
      </c>
      <c r="D37" s="248">
        <f>МРС!D6</f>
        <v>9561</v>
      </c>
      <c r="E37" s="248">
        <f>МРС!E6</f>
        <v>15924</v>
      </c>
      <c r="F37" s="248">
        <f>МРС!F6</f>
        <v>9561</v>
      </c>
      <c r="G37" s="248">
        <f>МРС!G6</f>
        <v>2200</v>
      </c>
      <c r="H37" s="248">
        <f>МРС!H6</f>
        <v>1900</v>
      </c>
      <c r="I37" s="248">
        <f>МРС!I6</f>
        <v>100</v>
      </c>
      <c r="J37" s="248">
        <f>МРС!J6</f>
        <v>0</v>
      </c>
      <c r="K37" s="248">
        <f>G37*2</f>
        <v>4400</v>
      </c>
      <c r="L37" s="248">
        <f t="shared" ref="L37:M41" si="14">I37</f>
        <v>100</v>
      </c>
      <c r="M37" s="248">
        <f t="shared" si="14"/>
        <v>0</v>
      </c>
      <c r="N37" s="59">
        <f t="shared" si="2"/>
        <v>4500</v>
      </c>
    </row>
    <row r="38" spans="1:14" ht="12" x14ac:dyDescent="0.25">
      <c r="A38" s="260">
        <v>26</v>
      </c>
      <c r="B38" s="5" t="s">
        <v>100</v>
      </c>
      <c r="C38" s="14">
        <f>МРС!C13</f>
        <v>10882</v>
      </c>
      <c r="D38" s="14">
        <f>МРС!D13</f>
        <v>3200</v>
      </c>
      <c r="E38" s="14">
        <f>МРС!E13</f>
        <v>7850</v>
      </c>
      <c r="F38" s="14">
        <f>МРС!F13</f>
        <v>3200</v>
      </c>
      <c r="G38" s="14">
        <f>МРС!G13</f>
        <v>1250</v>
      </c>
      <c r="H38" s="14">
        <f>МРС!H13</f>
        <v>950</v>
      </c>
      <c r="I38" s="14">
        <f>МРС!I13</f>
        <v>100</v>
      </c>
      <c r="J38" s="14">
        <f>МРС!J13</f>
        <v>100</v>
      </c>
      <c r="K38" s="248">
        <f>G38*2</f>
        <v>2500</v>
      </c>
      <c r="L38" s="248">
        <f t="shared" si="14"/>
        <v>100</v>
      </c>
      <c r="M38" s="248">
        <f t="shared" si="14"/>
        <v>100</v>
      </c>
      <c r="N38" s="59">
        <f t="shared" si="2"/>
        <v>2700</v>
      </c>
    </row>
    <row r="39" spans="1:14" ht="12" x14ac:dyDescent="0.25">
      <c r="A39" s="260">
        <v>27</v>
      </c>
      <c r="B39" s="5" t="s">
        <v>103</v>
      </c>
      <c r="C39" s="14">
        <f>МРС!C16</f>
        <v>11715</v>
      </c>
      <c r="D39" s="14">
        <f>МРС!D16</f>
        <v>6122</v>
      </c>
      <c r="E39" s="14">
        <f>МРС!E16</f>
        <v>9356</v>
      </c>
      <c r="F39" s="14">
        <f>МРС!F16</f>
        <v>6122</v>
      </c>
      <c r="G39" s="14">
        <f>МРС!G16</f>
        <v>2000</v>
      </c>
      <c r="H39" s="14">
        <f>МРС!H16</f>
        <v>1800</v>
      </c>
      <c r="I39" s="14">
        <f>МРС!I16</f>
        <v>500</v>
      </c>
      <c r="J39" s="14">
        <f>МРС!J16</f>
        <v>500</v>
      </c>
      <c r="K39" s="248">
        <f>G39*2</f>
        <v>4000</v>
      </c>
      <c r="L39" s="248">
        <f t="shared" si="14"/>
        <v>500</v>
      </c>
      <c r="M39" s="248">
        <f t="shared" si="14"/>
        <v>500</v>
      </c>
      <c r="N39" s="59">
        <f t="shared" si="2"/>
        <v>5000</v>
      </c>
    </row>
    <row r="40" spans="1:14" ht="12" x14ac:dyDescent="0.25">
      <c r="A40" s="260">
        <v>28</v>
      </c>
      <c r="B40" s="5" t="s">
        <v>114</v>
      </c>
      <c r="C40" s="14">
        <f>МРС!C27</f>
        <v>8750</v>
      </c>
      <c r="D40" s="14">
        <f>МРС!D27</f>
        <v>2300</v>
      </c>
      <c r="E40" s="14">
        <f>МРС!E27</f>
        <v>8750</v>
      </c>
      <c r="F40" s="14">
        <f>МРС!F27</f>
        <v>2300</v>
      </c>
      <c r="G40" s="14">
        <f>МРС!G27</f>
        <v>920</v>
      </c>
      <c r="H40" s="14">
        <f>МРС!H27</f>
        <v>920</v>
      </c>
      <c r="I40" s="14">
        <f>МРС!I27</f>
        <v>100</v>
      </c>
      <c r="J40" s="14">
        <f>МРС!J27</f>
        <v>0</v>
      </c>
      <c r="K40" s="248">
        <f>G40*2</f>
        <v>1840</v>
      </c>
      <c r="L40" s="248">
        <f t="shared" si="14"/>
        <v>100</v>
      </c>
      <c r="M40" s="248">
        <f t="shared" si="14"/>
        <v>0</v>
      </c>
      <c r="N40" s="59">
        <f t="shared" si="2"/>
        <v>1940</v>
      </c>
    </row>
    <row r="41" spans="1:14" s="19" customFormat="1" ht="12" x14ac:dyDescent="0.25">
      <c r="A41" s="277">
        <v>29</v>
      </c>
      <c r="B41" s="236" t="s">
        <v>131</v>
      </c>
      <c r="C41" s="248">
        <f>МРС!C44</f>
        <v>11516</v>
      </c>
      <c r="D41" s="248">
        <f>МРС!D44</f>
        <v>2782</v>
      </c>
      <c r="E41" s="248">
        <f>МРС!E44</f>
        <v>5654</v>
      </c>
      <c r="F41" s="248">
        <f>МРС!F44</f>
        <v>2782</v>
      </c>
      <c r="G41" s="248">
        <f>МРС!G44</f>
        <v>1100</v>
      </c>
      <c r="H41" s="248">
        <f>МРС!H44</f>
        <v>1000</v>
      </c>
      <c r="I41" s="248">
        <f>МРС!I44</f>
        <v>200</v>
      </c>
      <c r="J41" s="248">
        <f>МРС!J44</f>
        <v>10</v>
      </c>
      <c r="K41" s="248">
        <f>G41*2</f>
        <v>2200</v>
      </c>
      <c r="L41" s="248">
        <f t="shared" si="14"/>
        <v>200</v>
      </c>
      <c r="M41" s="248">
        <f t="shared" si="14"/>
        <v>10</v>
      </c>
      <c r="N41" s="59">
        <f t="shared" si="2"/>
        <v>2410</v>
      </c>
    </row>
    <row r="42" spans="1:14" s="19" customFormat="1" ht="12" x14ac:dyDescent="0.25">
      <c r="A42" s="679" t="s">
        <v>368</v>
      </c>
      <c r="B42" s="680"/>
      <c r="C42" s="187">
        <f>C43+C44</f>
        <v>51482</v>
      </c>
      <c r="D42" s="187">
        <f t="shared" ref="D42:N42" si="15">D43+D44</f>
        <v>24649</v>
      </c>
      <c r="E42" s="187">
        <f t="shared" si="15"/>
        <v>46960</v>
      </c>
      <c r="F42" s="187">
        <f t="shared" si="15"/>
        <v>24649</v>
      </c>
      <c r="G42" s="187">
        <f t="shared" si="15"/>
        <v>5380</v>
      </c>
      <c r="H42" s="187">
        <f t="shared" si="15"/>
        <v>4900</v>
      </c>
      <c r="I42" s="187">
        <f t="shared" si="15"/>
        <v>1200</v>
      </c>
      <c r="J42" s="187">
        <f t="shared" si="15"/>
        <v>500</v>
      </c>
      <c r="K42" s="187">
        <f t="shared" si="15"/>
        <v>10760</v>
      </c>
      <c r="L42" s="187">
        <f t="shared" si="15"/>
        <v>1200</v>
      </c>
      <c r="M42" s="187">
        <f t="shared" si="15"/>
        <v>500</v>
      </c>
      <c r="N42" s="187">
        <f t="shared" si="15"/>
        <v>12460</v>
      </c>
    </row>
    <row r="43" spans="1:14" s="19" customFormat="1" ht="12" x14ac:dyDescent="0.25">
      <c r="A43" s="499"/>
      <c r="B43" s="280" t="s">
        <v>93</v>
      </c>
      <c r="C43" s="248">
        <f>МРС!C5</f>
        <v>41770</v>
      </c>
      <c r="D43" s="248">
        <f>МРС!D5</f>
        <v>21411</v>
      </c>
      <c r="E43" s="248">
        <f>МРС!E5</f>
        <v>38011</v>
      </c>
      <c r="F43" s="248">
        <f>МРС!F5</f>
        <v>21411</v>
      </c>
      <c r="G43" s="248">
        <f>МРС!G5</f>
        <v>4280</v>
      </c>
      <c r="H43" s="248">
        <f>МРС!H5</f>
        <v>3900</v>
      </c>
      <c r="I43" s="248">
        <f>МРС!I5</f>
        <v>1000</v>
      </c>
      <c r="J43" s="248">
        <f>МРС!J5</f>
        <v>500</v>
      </c>
      <c r="K43" s="248">
        <f>G43*2</f>
        <v>8560</v>
      </c>
      <c r="L43" s="248">
        <f>I43</f>
        <v>1000</v>
      </c>
      <c r="M43" s="248">
        <f>J43</f>
        <v>500</v>
      </c>
      <c r="N43" s="59">
        <f>M43+L43+K43</f>
        <v>10060</v>
      </c>
    </row>
    <row r="44" spans="1:14" ht="12" x14ac:dyDescent="0.25">
      <c r="A44" s="235">
        <v>31</v>
      </c>
      <c r="B44" s="276" t="s">
        <v>102</v>
      </c>
      <c r="C44" s="14">
        <f>МРС!C15</f>
        <v>9712</v>
      </c>
      <c r="D44" s="14">
        <f>МРС!D15</f>
        <v>3238</v>
      </c>
      <c r="E44" s="14">
        <f>МРС!E15</f>
        <v>8949</v>
      </c>
      <c r="F44" s="14">
        <f>МРС!F15</f>
        <v>3238</v>
      </c>
      <c r="G44" s="14">
        <f>МРС!G15</f>
        <v>1100</v>
      </c>
      <c r="H44" s="14">
        <f>МРС!H15</f>
        <v>1000</v>
      </c>
      <c r="I44" s="14">
        <f>МРС!I15</f>
        <v>200</v>
      </c>
      <c r="J44" s="14">
        <f>МРС!J15</f>
        <v>0</v>
      </c>
      <c r="K44" s="248">
        <f>G44*2</f>
        <v>2200</v>
      </c>
      <c r="L44" s="248">
        <f t="shared" ref="L44:M46" si="16">I44</f>
        <v>200</v>
      </c>
      <c r="M44" s="248">
        <f t="shared" si="16"/>
        <v>0</v>
      </c>
      <c r="N44" s="59">
        <f t="shared" si="2"/>
        <v>2400</v>
      </c>
    </row>
    <row r="45" spans="1:14" ht="12" x14ac:dyDescent="0.25">
      <c r="A45" s="235"/>
      <c r="B45" s="497" t="s">
        <v>139</v>
      </c>
      <c r="C45" s="448">
        <f>C46</f>
        <v>16564</v>
      </c>
      <c r="D45" s="448">
        <f t="shared" ref="D45:N45" si="17">D46</f>
        <v>11860</v>
      </c>
      <c r="E45" s="448">
        <f t="shared" si="17"/>
        <v>15248</v>
      </c>
      <c r="F45" s="448">
        <f t="shared" si="17"/>
        <v>11860</v>
      </c>
      <c r="G45" s="448">
        <f t="shared" si="17"/>
        <v>11500</v>
      </c>
      <c r="H45" s="448">
        <f t="shared" si="17"/>
        <v>11500</v>
      </c>
      <c r="I45" s="448">
        <f t="shared" si="17"/>
        <v>200</v>
      </c>
      <c r="J45" s="448">
        <f t="shared" si="17"/>
        <v>20</v>
      </c>
      <c r="K45" s="448">
        <f t="shared" si="17"/>
        <v>23000</v>
      </c>
      <c r="L45" s="448">
        <f t="shared" si="17"/>
        <v>200</v>
      </c>
      <c r="M45" s="448">
        <f t="shared" si="17"/>
        <v>20</v>
      </c>
      <c r="N45" s="448">
        <f t="shared" si="17"/>
        <v>23220</v>
      </c>
    </row>
    <row r="46" spans="1:14" ht="12" x14ac:dyDescent="0.25">
      <c r="A46" s="235">
        <v>33</v>
      </c>
      <c r="B46" s="276" t="s">
        <v>139</v>
      </c>
      <c r="C46" s="248">
        <f>МРС!C52</f>
        <v>16564</v>
      </c>
      <c r="D46" s="248">
        <f>МРС!D52</f>
        <v>11860</v>
      </c>
      <c r="E46" s="248">
        <f>МРС!E52</f>
        <v>15248</v>
      </c>
      <c r="F46" s="248">
        <f>МРС!F52</f>
        <v>11860</v>
      </c>
      <c r="G46" s="248">
        <f>МРС!G52</f>
        <v>11500</v>
      </c>
      <c r="H46" s="248">
        <f>МРС!H52</f>
        <v>11500</v>
      </c>
      <c r="I46" s="248">
        <f>МРС!I52</f>
        <v>200</v>
      </c>
      <c r="J46" s="248">
        <f>МРС!J52</f>
        <v>20</v>
      </c>
      <c r="K46" s="248">
        <f>G46*2</f>
        <v>23000</v>
      </c>
      <c r="L46" s="248">
        <f t="shared" si="16"/>
        <v>200</v>
      </c>
      <c r="M46" s="248">
        <f t="shared" si="16"/>
        <v>20</v>
      </c>
      <c r="N46" s="59">
        <f t="shared" si="2"/>
        <v>23220</v>
      </c>
    </row>
    <row r="47" spans="1:14" s="19" customFormat="1" ht="12" x14ac:dyDescent="0.25">
      <c r="A47" s="679" t="s">
        <v>96</v>
      </c>
      <c r="B47" s="680"/>
      <c r="C47" s="187">
        <f>C48+C49</f>
        <v>26739</v>
      </c>
      <c r="D47" s="187">
        <f t="shared" ref="D47:N47" si="18">D48+D49</f>
        <v>10545</v>
      </c>
      <c r="E47" s="187">
        <f t="shared" si="18"/>
        <v>23048</v>
      </c>
      <c r="F47" s="187">
        <f t="shared" si="18"/>
        <v>10545</v>
      </c>
      <c r="G47" s="187">
        <f t="shared" si="18"/>
        <v>2900</v>
      </c>
      <c r="H47" s="187">
        <f t="shared" si="18"/>
        <v>2800</v>
      </c>
      <c r="I47" s="187">
        <f t="shared" si="18"/>
        <v>1700</v>
      </c>
      <c r="J47" s="187">
        <f t="shared" si="18"/>
        <v>700</v>
      </c>
      <c r="K47" s="187">
        <f t="shared" si="18"/>
        <v>5800</v>
      </c>
      <c r="L47" s="187">
        <f t="shared" si="18"/>
        <v>1700</v>
      </c>
      <c r="M47" s="187">
        <f t="shared" si="18"/>
        <v>700</v>
      </c>
      <c r="N47" s="187">
        <f t="shared" si="18"/>
        <v>8200</v>
      </c>
    </row>
    <row r="48" spans="1:14" ht="12" x14ac:dyDescent="0.25">
      <c r="A48" s="235">
        <v>34</v>
      </c>
      <c r="B48" s="236" t="s">
        <v>96</v>
      </c>
      <c r="C48" s="248">
        <f>МРС!C9</f>
        <v>11620</v>
      </c>
      <c r="D48" s="248">
        <f>МРС!D9</f>
        <v>3050</v>
      </c>
      <c r="E48" s="248">
        <f>МРС!E9</f>
        <v>7929</v>
      </c>
      <c r="F48" s="248">
        <f>МРС!F9</f>
        <v>3050</v>
      </c>
      <c r="G48" s="248">
        <f>МРС!G9</f>
        <v>1000</v>
      </c>
      <c r="H48" s="248">
        <f>МРС!H9</f>
        <v>900</v>
      </c>
      <c r="I48" s="248">
        <f>МРС!I9</f>
        <v>1500</v>
      </c>
      <c r="J48" s="248">
        <f>МРС!J9</f>
        <v>500</v>
      </c>
      <c r="K48" s="248">
        <f>G48*2</f>
        <v>2000</v>
      </c>
      <c r="L48" s="248">
        <f t="shared" ref="L48:M53" si="19">I48</f>
        <v>1500</v>
      </c>
      <c r="M48" s="248">
        <f t="shared" si="19"/>
        <v>500</v>
      </c>
      <c r="N48" s="249">
        <f t="shared" si="2"/>
        <v>4000</v>
      </c>
    </row>
    <row r="49" spans="1:14" ht="12" x14ac:dyDescent="0.25">
      <c r="A49" s="235">
        <v>35</v>
      </c>
      <c r="B49" s="236" t="s">
        <v>110</v>
      </c>
      <c r="C49" s="248">
        <f>МРС!C23</f>
        <v>15119</v>
      </c>
      <c r="D49" s="248">
        <f>МРС!D23</f>
        <v>7495</v>
      </c>
      <c r="E49" s="248">
        <f>МРС!E23</f>
        <v>15119</v>
      </c>
      <c r="F49" s="248">
        <f>МРС!F23</f>
        <v>7495</v>
      </c>
      <c r="G49" s="248">
        <f>МРС!G23</f>
        <v>1900</v>
      </c>
      <c r="H49" s="248">
        <f>МРС!H23</f>
        <v>1900</v>
      </c>
      <c r="I49" s="248">
        <f>МРС!I23</f>
        <v>200</v>
      </c>
      <c r="J49" s="248">
        <f>МРС!J23</f>
        <v>200</v>
      </c>
      <c r="K49" s="248">
        <f>G49*2</f>
        <v>3800</v>
      </c>
      <c r="L49" s="248">
        <f t="shared" si="19"/>
        <v>200</v>
      </c>
      <c r="M49" s="248">
        <f t="shared" si="19"/>
        <v>200</v>
      </c>
      <c r="N49" s="249">
        <f t="shared" si="2"/>
        <v>4200</v>
      </c>
    </row>
    <row r="50" spans="1:14" ht="12" x14ac:dyDescent="0.25">
      <c r="A50" s="679" t="s">
        <v>135</v>
      </c>
      <c r="B50" s="680"/>
      <c r="C50" s="448">
        <f>C51+C52+C53</f>
        <v>38447</v>
      </c>
      <c r="D50" s="448">
        <f t="shared" ref="D50:N50" si="20">D51+D52+D53</f>
        <v>19247</v>
      </c>
      <c r="E50" s="448">
        <f t="shared" si="20"/>
        <v>31618</v>
      </c>
      <c r="F50" s="448">
        <f t="shared" si="20"/>
        <v>19247</v>
      </c>
      <c r="G50" s="448">
        <f t="shared" si="20"/>
        <v>5500</v>
      </c>
      <c r="H50" s="448">
        <f t="shared" si="20"/>
        <v>5200</v>
      </c>
      <c r="I50" s="448">
        <f t="shared" si="20"/>
        <v>800</v>
      </c>
      <c r="J50" s="448">
        <f t="shared" si="20"/>
        <v>110</v>
      </c>
      <c r="K50" s="448">
        <f t="shared" si="20"/>
        <v>11000</v>
      </c>
      <c r="L50" s="448">
        <f t="shared" si="20"/>
        <v>800</v>
      </c>
      <c r="M50" s="448">
        <f t="shared" si="20"/>
        <v>110</v>
      </c>
      <c r="N50" s="448">
        <f t="shared" si="20"/>
        <v>11910</v>
      </c>
    </row>
    <row r="51" spans="1:14" ht="12" x14ac:dyDescent="0.25">
      <c r="A51" s="235">
        <v>36</v>
      </c>
      <c r="B51" s="245" t="s">
        <v>135</v>
      </c>
      <c r="C51" s="248">
        <f>МРС!C48</f>
        <v>10929</v>
      </c>
      <c r="D51" s="248">
        <f>МРС!D48</f>
        <v>2265</v>
      </c>
      <c r="E51" s="248">
        <f>МРС!E48</f>
        <v>8378</v>
      </c>
      <c r="F51" s="248">
        <f>МРС!F48</f>
        <v>2265</v>
      </c>
      <c r="G51" s="248">
        <f>МРС!G48</f>
        <v>900</v>
      </c>
      <c r="H51" s="248">
        <f>МРС!H48</f>
        <v>840</v>
      </c>
      <c r="I51" s="248">
        <f>МРС!I48</f>
        <v>500</v>
      </c>
      <c r="J51" s="248">
        <f>МРС!J48</f>
        <v>0</v>
      </c>
      <c r="K51" s="248">
        <f>G51*2</f>
        <v>1800</v>
      </c>
      <c r="L51" s="248">
        <f t="shared" si="19"/>
        <v>500</v>
      </c>
      <c r="M51" s="248">
        <f t="shared" si="19"/>
        <v>0</v>
      </c>
      <c r="N51" s="249">
        <f t="shared" si="2"/>
        <v>2300</v>
      </c>
    </row>
    <row r="52" spans="1:14" ht="12" x14ac:dyDescent="0.25">
      <c r="A52" s="235">
        <v>37</v>
      </c>
      <c r="B52" s="245" t="s">
        <v>119</v>
      </c>
      <c r="C52" s="248">
        <f>МРС!C32</f>
        <v>13284</v>
      </c>
      <c r="D52" s="248">
        <f>МРС!D32</f>
        <v>6628</v>
      </c>
      <c r="E52" s="248">
        <f>МРС!E32</f>
        <v>10915</v>
      </c>
      <c r="F52" s="248">
        <f>МРС!F32</f>
        <v>6628</v>
      </c>
      <c r="G52" s="248">
        <f>МРС!G32</f>
        <v>2600</v>
      </c>
      <c r="H52" s="248">
        <f>МРС!H32</f>
        <v>2500</v>
      </c>
      <c r="I52" s="248">
        <f>МРС!I32</f>
        <v>200</v>
      </c>
      <c r="J52" s="248">
        <f>МРС!J32</f>
        <v>100</v>
      </c>
      <c r="K52" s="248">
        <f>G52*2</f>
        <v>5200</v>
      </c>
      <c r="L52" s="248">
        <f t="shared" si="19"/>
        <v>200</v>
      </c>
      <c r="M52" s="248">
        <f t="shared" si="19"/>
        <v>100</v>
      </c>
      <c r="N52" s="249">
        <f t="shared" si="2"/>
        <v>5500</v>
      </c>
    </row>
    <row r="53" spans="1:14" ht="12" x14ac:dyDescent="0.25">
      <c r="A53" s="235">
        <v>38</v>
      </c>
      <c r="B53" s="245" t="s">
        <v>134</v>
      </c>
      <c r="C53" s="248">
        <f>МРС!C47</f>
        <v>14234</v>
      </c>
      <c r="D53" s="248">
        <f>МРС!D47</f>
        <v>10354</v>
      </c>
      <c r="E53" s="248">
        <f>МРС!E47</f>
        <v>12325</v>
      </c>
      <c r="F53" s="248">
        <f>МРС!F47</f>
        <v>10354</v>
      </c>
      <c r="G53" s="248">
        <f>МРС!G47</f>
        <v>2000</v>
      </c>
      <c r="H53" s="248">
        <f>МРС!H47</f>
        <v>1860</v>
      </c>
      <c r="I53" s="248">
        <f>МРС!I47</f>
        <v>100</v>
      </c>
      <c r="J53" s="248">
        <f>МРС!J47</f>
        <v>10</v>
      </c>
      <c r="K53" s="248">
        <f>G53*2</f>
        <v>4000</v>
      </c>
      <c r="L53" s="248">
        <f t="shared" si="19"/>
        <v>100</v>
      </c>
      <c r="M53" s="248">
        <f t="shared" si="19"/>
        <v>10</v>
      </c>
      <c r="N53" s="249">
        <f t="shared" si="2"/>
        <v>4110</v>
      </c>
    </row>
    <row r="54" spans="1:14" ht="12" x14ac:dyDescent="0.25">
      <c r="A54" s="679" t="s">
        <v>143</v>
      </c>
      <c r="B54" s="680"/>
      <c r="C54" s="187">
        <f>C55+C56+C57</f>
        <v>32355</v>
      </c>
      <c r="D54" s="187">
        <f t="shared" ref="D54:N54" si="21">D55+D56+D57</f>
        <v>15161</v>
      </c>
      <c r="E54" s="187">
        <f t="shared" si="21"/>
        <v>29341</v>
      </c>
      <c r="F54" s="187">
        <f t="shared" si="21"/>
        <v>15161</v>
      </c>
      <c r="G54" s="187">
        <f t="shared" si="21"/>
        <v>4500</v>
      </c>
      <c r="H54" s="187">
        <f t="shared" si="21"/>
        <v>4250</v>
      </c>
      <c r="I54" s="187">
        <f t="shared" si="21"/>
        <v>700</v>
      </c>
      <c r="J54" s="187">
        <f t="shared" si="21"/>
        <v>450</v>
      </c>
      <c r="K54" s="187">
        <f t="shared" si="21"/>
        <v>9000</v>
      </c>
      <c r="L54" s="187">
        <f t="shared" si="21"/>
        <v>700</v>
      </c>
      <c r="M54" s="187">
        <f t="shared" si="21"/>
        <v>450</v>
      </c>
      <c r="N54" s="187">
        <f t="shared" si="21"/>
        <v>10150</v>
      </c>
    </row>
    <row r="55" spans="1:14" s="19" customFormat="1" ht="12" x14ac:dyDescent="0.25">
      <c r="A55" s="235">
        <v>39</v>
      </c>
      <c r="B55" s="245" t="s">
        <v>105</v>
      </c>
      <c r="C55" s="248">
        <f>МРС!C18</f>
        <v>10368</v>
      </c>
      <c r="D55" s="248">
        <f>МРС!D18</f>
        <v>5036</v>
      </c>
      <c r="E55" s="248">
        <f>МРС!E18</f>
        <v>9500</v>
      </c>
      <c r="F55" s="248">
        <f>МРС!F18</f>
        <v>5036</v>
      </c>
      <c r="G55" s="248">
        <f>МРС!G18</f>
        <v>1600</v>
      </c>
      <c r="H55" s="248">
        <f>МРС!H18</f>
        <v>1500</v>
      </c>
      <c r="I55" s="248">
        <f>МРС!I18</f>
        <v>400</v>
      </c>
      <c r="J55" s="248">
        <f>МРС!J18</f>
        <v>200</v>
      </c>
      <c r="K55" s="248">
        <f>G55*2</f>
        <v>3200</v>
      </c>
      <c r="L55" s="248">
        <f t="shared" ref="L55:M57" si="22">I55</f>
        <v>400</v>
      </c>
      <c r="M55" s="248">
        <f t="shared" si="22"/>
        <v>200</v>
      </c>
      <c r="N55" s="249">
        <f t="shared" si="2"/>
        <v>3800</v>
      </c>
    </row>
    <row r="56" spans="1:14" ht="12" x14ac:dyDescent="0.25">
      <c r="A56" s="235">
        <v>40</v>
      </c>
      <c r="B56" s="245" t="s">
        <v>143</v>
      </c>
      <c r="C56" s="248">
        <f>МРС!C56</f>
        <v>8838</v>
      </c>
      <c r="D56" s="248">
        <f>МРС!D56</f>
        <v>4779</v>
      </c>
      <c r="E56" s="248">
        <f>МРС!E56</f>
        <v>8488</v>
      </c>
      <c r="F56" s="248">
        <f>МРС!F56</f>
        <v>4779</v>
      </c>
      <c r="G56" s="248">
        <f>МРС!G56</f>
        <v>1200</v>
      </c>
      <c r="H56" s="248">
        <f>МРС!H56</f>
        <v>1150</v>
      </c>
      <c r="I56" s="248">
        <f>МРС!I56</f>
        <v>200</v>
      </c>
      <c r="J56" s="248">
        <f>МРС!J56</f>
        <v>200</v>
      </c>
      <c r="K56" s="248">
        <f>G56*2</f>
        <v>2400</v>
      </c>
      <c r="L56" s="248">
        <f t="shared" si="22"/>
        <v>200</v>
      </c>
      <c r="M56" s="248">
        <f t="shared" si="22"/>
        <v>200</v>
      </c>
      <c r="N56" s="249">
        <f t="shared" si="2"/>
        <v>2800</v>
      </c>
    </row>
    <row r="57" spans="1:14" ht="12" x14ac:dyDescent="0.25">
      <c r="A57" s="235">
        <v>41</v>
      </c>
      <c r="B57" s="245" t="s">
        <v>111</v>
      </c>
      <c r="C57" s="248">
        <f>МРС!C24</f>
        <v>13149</v>
      </c>
      <c r="D57" s="248">
        <f>МРС!D24</f>
        <v>5346</v>
      </c>
      <c r="E57" s="248">
        <f>МРС!E24</f>
        <v>11353</v>
      </c>
      <c r="F57" s="248">
        <f>МРС!F24</f>
        <v>5346</v>
      </c>
      <c r="G57" s="248">
        <f>МРС!G24</f>
        <v>1700</v>
      </c>
      <c r="H57" s="248">
        <f>МРС!H24</f>
        <v>1600</v>
      </c>
      <c r="I57" s="248">
        <f>МРС!I24</f>
        <v>100</v>
      </c>
      <c r="J57" s="248">
        <f>МРС!J24</f>
        <v>50</v>
      </c>
      <c r="K57" s="248">
        <f>G57*2</f>
        <v>3400</v>
      </c>
      <c r="L57" s="248">
        <f t="shared" si="22"/>
        <v>100</v>
      </c>
      <c r="M57" s="248">
        <f t="shared" si="22"/>
        <v>50</v>
      </c>
      <c r="N57" s="249">
        <f t="shared" si="2"/>
        <v>3550</v>
      </c>
    </row>
    <row r="58" spans="1:14" ht="12" x14ac:dyDescent="0.25">
      <c r="A58" s="686" t="s">
        <v>136</v>
      </c>
      <c r="B58" s="680"/>
      <c r="C58" s="187">
        <f>C59+C60</f>
        <v>22808</v>
      </c>
      <c r="D58" s="187">
        <f t="shared" ref="D58:N58" si="23">D59+D60</f>
        <v>10141</v>
      </c>
      <c r="E58" s="187">
        <f t="shared" si="23"/>
        <v>17096</v>
      </c>
      <c r="F58" s="187">
        <f t="shared" si="23"/>
        <v>10141</v>
      </c>
      <c r="G58" s="187">
        <f t="shared" si="23"/>
        <v>2700</v>
      </c>
      <c r="H58" s="187">
        <f t="shared" si="23"/>
        <v>2560</v>
      </c>
      <c r="I58" s="187">
        <f t="shared" si="23"/>
        <v>800</v>
      </c>
      <c r="J58" s="187">
        <f t="shared" si="23"/>
        <v>0</v>
      </c>
      <c r="K58" s="187">
        <f t="shared" si="23"/>
        <v>5400</v>
      </c>
      <c r="L58" s="187">
        <f t="shared" si="23"/>
        <v>800</v>
      </c>
      <c r="M58" s="187">
        <f t="shared" si="23"/>
        <v>0</v>
      </c>
      <c r="N58" s="187">
        <f t="shared" si="23"/>
        <v>6200</v>
      </c>
    </row>
    <row r="59" spans="1:14" s="19" customFormat="1" ht="12" x14ac:dyDescent="0.25">
      <c r="A59" s="282">
        <v>42</v>
      </c>
      <c r="B59" s="5" t="s">
        <v>136</v>
      </c>
      <c r="C59" s="14">
        <f>МРС!C49</f>
        <v>11298</v>
      </c>
      <c r="D59" s="14">
        <f>МРС!D49</f>
        <v>4634</v>
      </c>
      <c r="E59" s="14">
        <f>МРС!E49</f>
        <v>8690</v>
      </c>
      <c r="F59" s="14">
        <f>МРС!F49</f>
        <v>4634</v>
      </c>
      <c r="G59" s="14">
        <f>МРС!G49</f>
        <v>1200</v>
      </c>
      <c r="H59" s="14">
        <f>МРС!H49</f>
        <v>1160</v>
      </c>
      <c r="I59" s="14">
        <f>МРС!I49</f>
        <v>600</v>
      </c>
      <c r="J59" s="14">
        <f>МРС!J49</f>
        <v>0</v>
      </c>
      <c r="K59" s="12">
        <f>G59*2</f>
        <v>2400</v>
      </c>
      <c r="L59" s="12">
        <f>I59</f>
        <v>600</v>
      </c>
      <c r="M59" s="14">
        <f>J59</f>
        <v>0</v>
      </c>
      <c r="N59" s="59">
        <f t="shared" si="2"/>
        <v>3000</v>
      </c>
    </row>
    <row r="60" spans="1:14" ht="12" x14ac:dyDescent="0.25">
      <c r="A60" s="270">
        <v>43</v>
      </c>
      <c r="B60" s="98" t="s">
        <v>95</v>
      </c>
      <c r="C60" s="188">
        <f>МРС!C8</f>
        <v>11510</v>
      </c>
      <c r="D60" s="188">
        <f>МРС!D8</f>
        <v>5507</v>
      </c>
      <c r="E60" s="188">
        <f>МРС!E8</f>
        <v>8406</v>
      </c>
      <c r="F60" s="188">
        <f>МРС!F8</f>
        <v>5507</v>
      </c>
      <c r="G60" s="188">
        <f>МРС!G8</f>
        <v>1500</v>
      </c>
      <c r="H60" s="188">
        <f>МРС!H8</f>
        <v>1400</v>
      </c>
      <c r="I60" s="188">
        <f>МРС!I8</f>
        <v>200</v>
      </c>
      <c r="J60" s="188">
        <f>МРС!J8</f>
        <v>0</v>
      </c>
      <c r="K60" s="60">
        <f>G60*2</f>
        <v>3000</v>
      </c>
      <c r="L60" s="60">
        <f>I60</f>
        <v>200</v>
      </c>
      <c r="M60" s="14">
        <f>J60</f>
        <v>0</v>
      </c>
      <c r="N60" s="59">
        <f t="shared" si="2"/>
        <v>3200</v>
      </c>
    </row>
    <row r="61" spans="1:14" ht="12" x14ac:dyDescent="0.25">
      <c r="A61" s="686" t="s">
        <v>113</v>
      </c>
      <c r="B61" s="680"/>
      <c r="C61" s="187">
        <f>C62</f>
        <v>5568</v>
      </c>
      <c r="D61" s="187">
        <f t="shared" ref="D61:N61" si="24">D62</f>
        <v>870</v>
      </c>
      <c r="E61" s="187">
        <f t="shared" si="24"/>
        <v>5536</v>
      </c>
      <c r="F61" s="187">
        <f t="shared" si="24"/>
        <v>870</v>
      </c>
      <c r="G61" s="187">
        <f t="shared" si="24"/>
        <v>350</v>
      </c>
      <c r="H61" s="187">
        <f t="shared" si="24"/>
        <v>340</v>
      </c>
      <c r="I61" s="187">
        <f t="shared" si="24"/>
        <v>100</v>
      </c>
      <c r="J61" s="187">
        <f t="shared" si="24"/>
        <v>0</v>
      </c>
      <c r="K61" s="187">
        <f t="shared" si="24"/>
        <v>700</v>
      </c>
      <c r="L61" s="187">
        <f t="shared" si="24"/>
        <v>100</v>
      </c>
      <c r="M61" s="187">
        <f t="shared" si="24"/>
        <v>0</v>
      </c>
      <c r="N61" s="187">
        <f t="shared" si="24"/>
        <v>800</v>
      </c>
    </row>
    <row r="62" spans="1:14" ht="12" x14ac:dyDescent="0.25">
      <c r="A62" s="270">
        <v>44</v>
      </c>
      <c r="B62" s="94" t="s">
        <v>113</v>
      </c>
      <c r="C62" s="188">
        <f>МРС!C26</f>
        <v>5568</v>
      </c>
      <c r="D62" s="188">
        <f>МРС!D26</f>
        <v>870</v>
      </c>
      <c r="E62" s="188">
        <f>МРС!E26</f>
        <v>5536</v>
      </c>
      <c r="F62" s="188">
        <f>МРС!F26</f>
        <v>870</v>
      </c>
      <c r="G62" s="188">
        <f>МРС!G26</f>
        <v>350</v>
      </c>
      <c r="H62" s="188">
        <f>МРС!H26</f>
        <v>340</v>
      </c>
      <c r="I62" s="188">
        <f>МРС!I26</f>
        <v>100</v>
      </c>
      <c r="J62" s="188">
        <f>МРС!J26</f>
        <v>0</v>
      </c>
      <c r="K62" s="60">
        <f>G62*2</f>
        <v>700</v>
      </c>
      <c r="L62" s="60">
        <f>I62</f>
        <v>100</v>
      </c>
      <c r="M62" s="188">
        <f>J62</f>
        <v>0</v>
      </c>
      <c r="N62" s="59">
        <f t="shared" si="2"/>
        <v>800</v>
      </c>
    </row>
    <row r="63" spans="1:14" ht="12" x14ac:dyDescent="0.25">
      <c r="A63" s="686" t="s">
        <v>142</v>
      </c>
      <c r="B63" s="680"/>
      <c r="C63" s="187">
        <f>C64+C65</f>
        <v>12601</v>
      </c>
      <c r="D63" s="187">
        <f t="shared" ref="D63:N63" si="25">D64+D65</f>
        <v>6151</v>
      </c>
      <c r="E63" s="187">
        <f t="shared" si="25"/>
        <v>8170</v>
      </c>
      <c r="F63" s="187">
        <f t="shared" si="25"/>
        <v>6151</v>
      </c>
      <c r="G63" s="187">
        <f t="shared" si="25"/>
        <v>1900</v>
      </c>
      <c r="H63" s="187">
        <f t="shared" si="25"/>
        <v>1550</v>
      </c>
      <c r="I63" s="187">
        <f t="shared" si="25"/>
        <v>250</v>
      </c>
      <c r="J63" s="187">
        <f t="shared" si="25"/>
        <v>100</v>
      </c>
      <c r="K63" s="187">
        <f t="shared" si="25"/>
        <v>3800</v>
      </c>
      <c r="L63" s="187">
        <f t="shared" si="25"/>
        <v>250</v>
      </c>
      <c r="M63" s="187">
        <f t="shared" si="25"/>
        <v>100</v>
      </c>
      <c r="N63" s="187">
        <f t="shared" si="25"/>
        <v>4150</v>
      </c>
    </row>
    <row r="64" spans="1:14" ht="12" x14ac:dyDescent="0.25">
      <c r="A64" s="270">
        <v>45</v>
      </c>
      <c r="B64" s="94" t="s">
        <v>142</v>
      </c>
      <c r="C64" s="188">
        <f>МРС!C55</f>
        <v>5386</v>
      </c>
      <c r="D64" s="188">
        <f>МРС!D55</f>
        <v>2241</v>
      </c>
      <c r="E64" s="188">
        <f>МРС!E55</f>
        <v>5170</v>
      </c>
      <c r="F64" s="188">
        <f>МРС!F55</f>
        <v>2241</v>
      </c>
      <c r="G64" s="188">
        <f>МРС!G55</f>
        <v>900</v>
      </c>
      <c r="H64" s="188">
        <f>МРС!H55</f>
        <v>850</v>
      </c>
      <c r="I64" s="188">
        <f>МРС!I55</f>
        <v>150</v>
      </c>
      <c r="J64" s="188">
        <f>МРС!J55</f>
        <v>0</v>
      </c>
      <c r="K64" s="60">
        <f>G64*2</f>
        <v>1800</v>
      </c>
      <c r="L64" s="60">
        <f>I64</f>
        <v>150</v>
      </c>
      <c r="M64" s="188">
        <f>J64</f>
        <v>0</v>
      </c>
      <c r="N64" s="59">
        <f t="shared" si="2"/>
        <v>1950</v>
      </c>
    </row>
    <row r="65" spans="1:14" ht="12" x14ac:dyDescent="0.25">
      <c r="A65" s="270">
        <v>46</v>
      </c>
      <c r="B65" s="94" t="s">
        <v>98</v>
      </c>
      <c r="C65" s="188">
        <f>МРС!C11</f>
        <v>7215</v>
      </c>
      <c r="D65" s="188">
        <f>МРС!D11</f>
        <v>3910</v>
      </c>
      <c r="E65" s="188">
        <f>МРС!E11</f>
        <v>3000</v>
      </c>
      <c r="F65" s="188">
        <f>МРС!F11</f>
        <v>3910</v>
      </c>
      <c r="G65" s="188">
        <f>МРС!G11</f>
        <v>1000</v>
      </c>
      <c r="H65" s="188">
        <f>МРС!H11</f>
        <v>700</v>
      </c>
      <c r="I65" s="188">
        <f>МРС!I11</f>
        <v>100</v>
      </c>
      <c r="J65" s="188">
        <f>МРС!J11</f>
        <v>100</v>
      </c>
      <c r="K65" s="60">
        <f>G65*2</f>
        <v>2000</v>
      </c>
      <c r="L65" s="60">
        <f>I65</f>
        <v>100</v>
      </c>
      <c r="M65" s="188">
        <f>J65</f>
        <v>100</v>
      </c>
      <c r="N65" s="59">
        <f t="shared" si="2"/>
        <v>2200</v>
      </c>
    </row>
    <row r="66" spans="1:14" ht="12" x14ac:dyDescent="0.25">
      <c r="A66" s="686" t="s">
        <v>118</v>
      </c>
      <c r="B66" s="680"/>
      <c r="C66" s="187">
        <f>C67</f>
        <v>12420</v>
      </c>
      <c r="D66" s="187">
        <f t="shared" ref="D66:N66" si="26">D67</f>
        <v>5168</v>
      </c>
      <c r="E66" s="187">
        <f t="shared" si="26"/>
        <v>11550</v>
      </c>
      <c r="F66" s="187">
        <f t="shared" si="26"/>
        <v>5168</v>
      </c>
      <c r="G66" s="187">
        <f t="shared" si="26"/>
        <v>1500</v>
      </c>
      <c r="H66" s="187">
        <f t="shared" si="26"/>
        <v>1400</v>
      </c>
      <c r="I66" s="187">
        <f t="shared" si="26"/>
        <v>500</v>
      </c>
      <c r="J66" s="187">
        <f t="shared" si="26"/>
        <v>300</v>
      </c>
      <c r="K66" s="187">
        <f t="shared" si="26"/>
        <v>3000</v>
      </c>
      <c r="L66" s="187">
        <f t="shared" si="26"/>
        <v>500</v>
      </c>
      <c r="M66" s="187">
        <f t="shared" si="26"/>
        <v>300</v>
      </c>
      <c r="N66" s="187">
        <f t="shared" si="26"/>
        <v>3800</v>
      </c>
    </row>
    <row r="67" spans="1:14" ht="12" x14ac:dyDescent="0.25">
      <c r="A67" s="270">
        <v>47</v>
      </c>
      <c r="B67" s="94" t="s">
        <v>118</v>
      </c>
      <c r="C67" s="188">
        <f>МРС!C31</f>
        <v>12420</v>
      </c>
      <c r="D67" s="188">
        <f>МРС!D31</f>
        <v>5168</v>
      </c>
      <c r="E67" s="188">
        <f>МРС!E31</f>
        <v>11550</v>
      </c>
      <c r="F67" s="188">
        <f>МРС!F31</f>
        <v>5168</v>
      </c>
      <c r="G67" s="188">
        <f>МРС!G31</f>
        <v>1500</v>
      </c>
      <c r="H67" s="188">
        <f>МРС!H31</f>
        <v>1400</v>
      </c>
      <c r="I67" s="188">
        <f>МРС!I31</f>
        <v>500</v>
      </c>
      <c r="J67" s="188">
        <f>МРС!J31</f>
        <v>300</v>
      </c>
      <c r="K67" s="60">
        <f>G67*2</f>
        <v>3000</v>
      </c>
      <c r="L67" s="60">
        <f>I67</f>
        <v>500</v>
      </c>
      <c r="M67" s="188">
        <f>J67</f>
        <v>300</v>
      </c>
      <c r="N67" s="59">
        <f t="shared" ref="N67:N76" si="27">M67+L67+K67</f>
        <v>3800</v>
      </c>
    </row>
    <row r="68" spans="1:14" ht="13.2" x14ac:dyDescent="0.25">
      <c r="A68" s="687" t="s">
        <v>163</v>
      </c>
      <c r="B68" s="688"/>
      <c r="C68" s="187">
        <f>C69+C70+C71+C72+C73+C74+C75+C76</f>
        <v>73757</v>
      </c>
      <c r="D68" s="187">
        <f t="shared" ref="D68:N68" si="28">D69+D70+D71+D72+D73+D74+D75+D76</f>
        <v>29836</v>
      </c>
      <c r="E68" s="187">
        <f t="shared" si="28"/>
        <v>60791</v>
      </c>
      <c r="F68" s="187">
        <f t="shared" si="28"/>
        <v>29836</v>
      </c>
      <c r="G68" s="187">
        <f t="shared" si="28"/>
        <v>9860</v>
      </c>
      <c r="H68" s="187">
        <f t="shared" si="28"/>
        <v>9170</v>
      </c>
      <c r="I68" s="187">
        <f t="shared" si="28"/>
        <v>1750</v>
      </c>
      <c r="J68" s="187">
        <f t="shared" si="28"/>
        <v>1050</v>
      </c>
      <c r="K68" s="187">
        <f t="shared" si="28"/>
        <v>19720</v>
      </c>
      <c r="L68" s="187">
        <f t="shared" si="28"/>
        <v>1750</v>
      </c>
      <c r="M68" s="187">
        <f t="shared" si="28"/>
        <v>1050</v>
      </c>
      <c r="N68" s="187">
        <f t="shared" si="28"/>
        <v>22520</v>
      </c>
    </row>
    <row r="69" spans="1:14" ht="12" x14ac:dyDescent="0.25">
      <c r="A69" s="241">
        <v>48</v>
      </c>
      <c r="B69" s="245" t="s">
        <v>92</v>
      </c>
      <c r="C69" s="248">
        <f>МРС!C7</f>
        <v>13755</v>
      </c>
      <c r="D69" s="248">
        <f>МРС!D7</f>
        <v>6802</v>
      </c>
      <c r="E69" s="248">
        <f>МРС!E7</f>
        <v>13165</v>
      </c>
      <c r="F69" s="248">
        <f>МРС!F7</f>
        <v>6802</v>
      </c>
      <c r="G69" s="248">
        <f>МРС!G7</f>
        <v>2000</v>
      </c>
      <c r="H69" s="248">
        <f>МРС!H7</f>
        <v>1900</v>
      </c>
      <c r="I69" s="248">
        <f>МРС!I7</f>
        <v>50</v>
      </c>
      <c r="J69" s="248">
        <f>МРС!J7</f>
        <v>50</v>
      </c>
      <c r="K69" s="248">
        <f>G69*2</f>
        <v>4000</v>
      </c>
      <c r="L69" s="248">
        <f>I69</f>
        <v>50</v>
      </c>
      <c r="M69" s="248">
        <f>J69</f>
        <v>50</v>
      </c>
      <c r="N69" s="249">
        <f t="shared" si="27"/>
        <v>4100</v>
      </c>
    </row>
    <row r="70" spans="1:14" ht="12" x14ac:dyDescent="0.25">
      <c r="A70" s="241">
        <v>49</v>
      </c>
      <c r="B70" s="245" t="s">
        <v>106</v>
      </c>
      <c r="C70" s="248">
        <f>МРС!C19</f>
        <v>9703</v>
      </c>
      <c r="D70" s="248">
        <f>МРС!D19</f>
        <v>4013</v>
      </c>
      <c r="E70" s="248">
        <f>МРС!E19</f>
        <v>6939</v>
      </c>
      <c r="F70" s="248">
        <f>МРС!F19</f>
        <v>4013</v>
      </c>
      <c r="G70" s="248">
        <f>МРС!G19</f>
        <v>1100</v>
      </c>
      <c r="H70" s="248">
        <f>МРС!H19</f>
        <v>1000</v>
      </c>
      <c r="I70" s="248">
        <f>МРС!I19</f>
        <v>200</v>
      </c>
      <c r="J70" s="248">
        <f>МРС!J19</f>
        <v>50</v>
      </c>
      <c r="K70" s="248">
        <f t="shared" ref="K70:K76" si="29">G70*2</f>
        <v>2200</v>
      </c>
      <c r="L70" s="248">
        <f t="shared" ref="L70:L76" si="30">I70</f>
        <v>200</v>
      </c>
      <c r="M70" s="248">
        <f t="shared" ref="M70:M76" si="31">J70</f>
        <v>50</v>
      </c>
      <c r="N70" s="249">
        <f t="shared" si="27"/>
        <v>2450</v>
      </c>
    </row>
    <row r="71" spans="1:14" ht="12" x14ac:dyDescent="0.25">
      <c r="A71" s="241">
        <v>50</v>
      </c>
      <c r="B71" s="245" t="s">
        <v>117</v>
      </c>
      <c r="C71" s="248">
        <f>МРС!C30</f>
        <v>7600</v>
      </c>
      <c r="D71" s="248">
        <f>МРС!D30</f>
        <v>1524</v>
      </c>
      <c r="E71" s="248">
        <f>МРС!E30</f>
        <v>5869</v>
      </c>
      <c r="F71" s="248">
        <f>МРС!F30</f>
        <v>1524</v>
      </c>
      <c r="G71" s="248">
        <f>МРС!G30</f>
        <v>600</v>
      </c>
      <c r="H71" s="248">
        <f>МРС!H30</f>
        <v>580</v>
      </c>
      <c r="I71" s="248">
        <f>МРС!I30</f>
        <v>100</v>
      </c>
      <c r="J71" s="248">
        <f>МРС!J30</f>
        <v>50</v>
      </c>
      <c r="K71" s="248">
        <f t="shared" si="29"/>
        <v>1200</v>
      </c>
      <c r="L71" s="248">
        <f t="shared" si="30"/>
        <v>100</v>
      </c>
      <c r="M71" s="248">
        <f t="shared" si="31"/>
        <v>50</v>
      </c>
      <c r="N71" s="249">
        <f t="shared" si="27"/>
        <v>1350</v>
      </c>
    </row>
    <row r="72" spans="1:14" ht="12" x14ac:dyDescent="0.25">
      <c r="A72" s="241">
        <v>51</v>
      </c>
      <c r="B72" s="245" t="s">
        <v>122</v>
      </c>
      <c r="C72" s="248">
        <f>МРС!C35</f>
        <v>16468</v>
      </c>
      <c r="D72" s="248">
        <f>МРС!D35</f>
        <v>6749</v>
      </c>
      <c r="E72" s="248">
        <f>МРС!E35</f>
        <v>14855</v>
      </c>
      <c r="F72" s="248">
        <f>МРС!F35</f>
        <v>6749</v>
      </c>
      <c r="G72" s="248">
        <f>МРС!G35</f>
        <v>2320</v>
      </c>
      <c r="H72" s="248">
        <f>МРС!H35</f>
        <v>2200</v>
      </c>
      <c r="I72" s="248">
        <f>МРС!I35</f>
        <v>200</v>
      </c>
      <c r="J72" s="248">
        <f>МРС!J35</f>
        <v>200</v>
      </c>
      <c r="K72" s="248">
        <f t="shared" si="29"/>
        <v>4640</v>
      </c>
      <c r="L72" s="248">
        <f t="shared" si="30"/>
        <v>200</v>
      </c>
      <c r="M72" s="248">
        <f t="shared" si="31"/>
        <v>200</v>
      </c>
      <c r="N72" s="249">
        <f t="shared" si="27"/>
        <v>5040</v>
      </c>
    </row>
    <row r="73" spans="1:14" ht="12" x14ac:dyDescent="0.25">
      <c r="A73" s="241">
        <v>52</v>
      </c>
      <c r="B73" s="245" t="s">
        <v>126</v>
      </c>
      <c r="C73" s="248">
        <f>МРС!C39</f>
        <v>7489</v>
      </c>
      <c r="D73" s="248">
        <f>МРС!D39</f>
        <v>3297</v>
      </c>
      <c r="E73" s="248">
        <f>МРС!E39</f>
        <v>6242</v>
      </c>
      <c r="F73" s="248">
        <f>МРС!F39</f>
        <v>3297</v>
      </c>
      <c r="G73" s="248">
        <f>МРС!G39</f>
        <v>1000</v>
      </c>
      <c r="H73" s="248">
        <f>МРС!H39</f>
        <v>800</v>
      </c>
      <c r="I73" s="248">
        <f>МРС!I39</f>
        <v>700</v>
      </c>
      <c r="J73" s="248">
        <f>МРС!J39</f>
        <v>300</v>
      </c>
      <c r="K73" s="248">
        <f t="shared" si="29"/>
        <v>2000</v>
      </c>
      <c r="L73" s="248">
        <f t="shared" si="30"/>
        <v>700</v>
      </c>
      <c r="M73" s="248">
        <f t="shared" si="31"/>
        <v>300</v>
      </c>
      <c r="N73" s="249">
        <f t="shared" si="27"/>
        <v>3000</v>
      </c>
    </row>
    <row r="74" spans="1:14" ht="12" x14ac:dyDescent="0.25">
      <c r="A74" s="241">
        <v>53</v>
      </c>
      <c r="B74" s="245" t="s">
        <v>132</v>
      </c>
      <c r="C74" s="248">
        <f>МРС!C45</f>
        <v>13677</v>
      </c>
      <c r="D74" s="248">
        <f>МРС!D45</f>
        <v>5120</v>
      </c>
      <c r="E74" s="248">
        <f>МРС!E45</f>
        <v>9541</v>
      </c>
      <c r="F74" s="248">
        <f>МРС!F45</f>
        <v>5120</v>
      </c>
      <c r="G74" s="248">
        <f>МРС!G45</f>
        <v>2000</v>
      </c>
      <c r="H74" s="248">
        <f>МРС!H45</f>
        <v>1900</v>
      </c>
      <c r="I74" s="248">
        <f>МРС!I45</f>
        <v>100</v>
      </c>
      <c r="J74" s="248">
        <f>МРС!J45</f>
        <v>100</v>
      </c>
      <c r="K74" s="248">
        <f t="shared" si="29"/>
        <v>4000</v>
      </c>
      <c r="L74" s="248">
        <f t="shared" si="30"/>
        <v>100</v>
      </c>
      <c r="M74" s="248">
        <f t="shared" si="31"/>
        <v>100</v>
      </c>
      <c r="N74" s="249">
        <f t="shared" si="27"/>
        <v>4200</v>
      </c>
    </row>
    <row r="75" spans="1:14" ht="12" x14ac:dyDescent="0.25">
      <c r="A75" s="241">
        <v>54</v>
      </c>
      <c r="B75" s="245" t="s">
        <v>138</v>
      </c>
      <c r="C75" s="248">
        <f>МРС!C51</f>
        <v>4095</v>
      </c>
      <c r="D75" s="248">
        <f>МРС!D51</f>
        <v>1731</v>
      </c>
      <c r="E75" s="248">
        <f>МРС!E51</f>
        <v>3210</v>
      </c>
      <c r="F75" s="248">
        <f>МРС!F51</f>
        <v>1731</v>
      </c>
      <c r="G75" s="248">
        <f>МРС!G51</f>
        <v>600</v>
      </c>
      <c r="H75" s="248">
        <f>МРС!H51</f>
        <v>550</v>
      </c>
      <c r="I75" s="248">
        <f>МРС!I51</f>
        <v>300</v>
      </c>
      <c r="J75" s="248">
        <f>МРС!J51</f>
        <v>300</v>
      </c>
      <c r="K75" s="248">
        <f t="shared" si="29"/>
        <v>1200</v>
      </c>
      <c r="L75" s="248">
        <f t="shared" si="30"/>
        <v>300</v>
      </c>
      <c r="M75" s="248">
        <f t="shared" si="31"/>
        <v>300</v>
      </c>
      <c r="N75" s="249">
        <f t="shared" si="27"/>
        <v>1800</v>
      </c>
    </row>
    <row r="76" spans="1:14" ht="12" x14ac:dyDescent="0.25">
      <c r="A76" s="241">
        <v>55</v>
      </c>
      <c r="B76" s="245" t="s">
        <v>146</v>
      </c>
      <c r="C76" s="248">
        <f>МРС!C59</f>
        <v>970</v>
      </c>
      <c r="D76" s="248">
        <f>МРС!D59</f>
        <v>600</v>
      </c>
      <c r="E76" s="248">
        <f>МРС!E59</f>
        <v>970</v>
      </c>
      <c r="F76" s="248">
        <f>МРС!F59</f>
        <v>600</v>
      </c>
      <c r="G76" s="248">
        <f>МРС!G59</f>
        <v>240</v>
      </c>
      <c r="H76" s="248">
        <f>МРС!H59</f>
        <v>240</v>
      </c>
      <c r="I76" s="248">
        <f>МРС!I59</f>
        <v>100</v>
      </c>
      <c r="J76" s="248">
        <f>МРС!J59</f>
        <v>0</v>
      </c>
      <c r="K76" s="248">
        <f t="shared" si="29"/>
        <v>480</v>
      </c>
      <c r="L76" s="248">
        <f t="shared" si="30"/>
        <v>100</v>
      </c>
      <c r="M76" s="248">
        <f t="shared" si="31"/>
        <v>0</v>
      </c>
      <c r="N76" s="249">
        <f t="shared" si="27"/>
        <v>580</v>
      </c>
    </row>
    <row r="77" spans="1:14" ht="27.6" customHeight="1" x14ac:dyDescent="0.25">
      <c r="A77" s="700" t="s">
        <v>164</v>
      </c>
      <c r="B77" s="701"/>
      <c r="C77" s="192">
        <f>C5+C10+C15+C21+C27+C31+C36+C42+C50+C68</f>
        <v>654226</v>
      </c>
      <c r="D77" s="192">
        <f t="shared" ref="D77:N77" si="32">D5+D10+D15+D21+D27+D31+D36+D42+D50+D68</f>
        <v>277400</v>
      </c>
      <c r="E77" s="192">
        <f t="shared" si="32"/>
        <v>547586</v>
      </c>
      <c r="F77" s="192">
        <f t="shared" si="32"/>
        <v>277400</v>
      </c>
      <c r="G77" s="192">
        <f t="shared" si="32"/>
        <v>83340</v>
      </c>
      <c r="H77" s="192">
        <f t="shared" si="32"/>
        <v>75740</v>
      </c>
      <c r="I77" s="192">
        <f t="shared" si="32"/>
        <v>11250</v>
      </c>
      <c r="J77" s="192">
        <f t="shared" si="32"/>
        <v>5230</v>
      </c>
      <c r="K77" s="192">
        <f t="shared" si="32"/>
        <v>166680</v>
      </c>
      <c r="L77" s="192">
        <f t="shared" si="32"/>
        <v>11250</v>
      </c>
      <c r="M77" s="192">
        <f t="shared" si="32"/>
        <v>5230</v>
      </c>
      <c r="N77" s="192">
        <f t="shared" si="32"/>
        <v>183160</v>
      </c>
    </row>
    <row r="78" spans="1:14" ht="27" customHeight="1" x14ac:dyDescent="0.25">
      <c r="A78" s="702" t="s">
        <v>165</v>
      </c>
      <c r="B78" s="702"/>
      <c r="C78" s="193">
        <f>C5+C10+C15+C21+C27+C31+C36+C42+C45+C47+C50+C54+C58+C61+C63+C66+C68</f>
        <v>783281</v>
      </c>
      <c r="D78" s="193">
        <f t="shared" ref="D78:N78" si="33">D5+D10+D15+D21+D27+D31+D36+D42+D45+D47+D50+D54+D58+D61+D63+D66+D68</f>
        <v>337296</v>
      </c>
      <c r="E78" s="193">
        <f t="shared" si="33"/>
        <v>657575</v>
      </c>
      <c r="F78" s="193">
        <f t="shared" si="33"/>
        <v>337296</v>
      </c>
      <c r="G78" s="193">
        <f t="shared" si="33"/>
        <v>108690</v>
      </c>
      <c r="H78" s="193">
        <f t="shared" si="33"/>
        <v>100140</v>
      </c>
      <c r="I78" s="193">
        <f t="shared" si="33"/>
        <v>15500</v>
      </c>
      <c r="J78" s="193">
        <f t="shared" si="33"/>
        <v>6800</v>
      </c>
      <c r="K78" s="193">
        <f t="shared" si="33"/>
        <v>217380</v>
      </c>
      <c r="L78" s="193">
        <f t="shared" si="33"/>
        <v>15500</v>
      </c>
      <c r="M78" s="193">
        <f t="shared" si="33"/>
        <v>6800</v>
      </c>
      <c r="N78" s="193">
        <f t="shared" si="33"/>
        <v>239680</v>
      </c>
    </row>
    <row r="79" spans="1:14" s="106" customFormat="1" ht="11.4" customHeight="1" x14ac:dyDescent="0.25"/>
  </sheetData>
  <mergeCells count="25">
    <mergeCell ref="A66:B66"/>
    <mergeCell ref="A68:B68"/>
    <mergeCell ref="A77:B77"/>
    <mergeCell ref="A78:B78"/>
    <mergeCell ref="A36:B36"/>
    <mergeCell ref="A42:B42"/>
    <mergeCell ref="A47:B47"/>
    <mergeCell ref="A54:B54"/>
    <mergeCell ref="A58:B58"/>
    <mergeCell ref="A61:B61"/>
    <mergeCell ref="A63:B63"/>
    <mergeCell ref="A50:B50"/>
    <mergeCell ref="N2:N3"/>
    <mergeCell ref="C3:E3"/>
    <mergeCell ref="F3:H3"/>
    <mergeCell ref="A31:B31"/>
    <mergeCell ref="A1:M1"/>
    <mergeCell ref="A2:A4"/>
    <mergeCell ref="B2:B4"/>
    <mergeCell ref="F2:M2"/>
    <mergeCell ref="A5:B5"/>
    <mergeCell ref="A10:B10"/>
    <mergeCell ref="A15:B15"/>
    <mergeCell ref="A21:B21"/>
    <mergeCell ref="A27:B27"/>
  </mergeCells>
  <pageMargins left="0" right="0" top="0" bottom="0" header="0" footer="0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8"/>
  <sheetViews>
    <sheetView zoomScaleNormal="100" workbookViewId="0">
      <pane xSplit="2" ySplit="4" topLeftCell="C59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6640625" style="1" customWidth="1"/>
    <col min="2" max="2" width="13.6640625" style="1" customWidth="1"/>
    <col min="3" max="5" width="6.6640625" style="1" customWidth="1"/>
    <col min="6" max="7" width="8.44140625" style="1" customWidth="1"/>
    <col min="8" max="8" width="12.6640625" style="1" customWidth="1"/>
    <col min="9" max="9" width="14.33203125" style="1" customWidth="1"/>
    <col min="10" max="10" width="14.44140625" style="1" customWidth="1"/>
    <col min="11" max="11" width="14.109375" style="1" customWidth="1"/>
    <col min="12" max="16384" width="4.33203125" style="2"/>
  </cols>
  <sheetData>
    <row r="1" spans="1:11" ht="19.5" customHeight="1" x14ac:dyDescent="0.25">
      <c r="A1" s="703" t="s">
        <v>284</v>
      </c>
      <c r="B1" s="704"/>
      <c r="C1" s="704"/>
      <c r="D1" s="704"/>
      <c r="E1" s="704"/>
      <c r="F1" s="704"/>
      <c r="G1" s="704"/>
      <c r="H1" s="704"/>
      <c r="I1" s="114"/>
      <c r="J1" s="114"/>
      <c r="K1" s="107"/>
    </row>
    <row r="2" spans="1:11" ht="12.75" customHeight="1" x14ac:dyDescent="0.25">
      <c r="A2" s="670" t="s">
        <v>0</v>
      </c>
      <c r="B2" s="670" t="s">
        <v>1</v>
      </c>
      <c r="C2" s="99"/>
      <c r="D2" s="275"/>
      <c r="E2" s="99"/>
      <c r="F2" s="670" t="s">
        <v>13</v>
      </c>
      <c r="G2" s="670"/>
      <c r="H2" s="670"/>
      <c r="I2" s="116"/>
      <c r="J2" s="116"/>
      <c r="K2" s="92"/>
    </row>
    <row r="3" spans="1:11" ht="58.95" customHeight="1" x14ac:dyDescent="0.25">
      <c r="A3" s="597"/>
      <c r="B3" s="670"/>
      <c r="C3" s="660" t="s">
        <v>270</v>
      </c>
      <c r="D3" s="661"/>
      <c r="E3" s="662"/>
      <c r="F3" s="592" t="s">
        <v>89</v>
      </c>
      <c r="G3" s="593"/>
      <c r="H3" s="127" t="s">
        <v>26</v>
      </c>
      <c r="I3" s="283" t="s">
        <v>314</v>
      </c>
      <c r="J3" s="115" t="s">
        <v>315</v>
      </c>
      <c r="K3" s="102" t="s">
        <v>171</v>
      </c>
    </row>
    <row r="4" spans="1:11" s="110" customFormat="1" ht="53.25" customHeight="1" x14ac:dyDescent="0.25">
      <c r="A4" s="597"/>
      <c r="B4" s="670"/>
      <c r="C4" s="156" t="s">
        <v>285</v>
      </c>
      <c r="D4" s="157" t="s">
        <v>286</v>
      </c>
      <c r="E4" s="156" t="s">
        <v>287</v>
      </c>
      <c r="F4" s="256" t="s">
        <v>288</v>
      </c>
      <c r="G4" s="258" t="s">
        <v>10</v>
      </c>
      <c r="H4" s="256" t="s">
        <v>288</v>
      </c>
      <c r="I4" s="120" t="s">
        <v>306</v>
      </c>
      <c r="J4" s="120" t="s">
        <v>297</v>
      </c>
      <c r="K4" s="120" t="s">
        <v>297</v>
      </c>
    </row>
    <row r="5" spans="1:11" s="110" customFormat="1" ht="13.2" customHeight="1" x14ac:dyDescent="0.25">
      <c r="A5" s="681" t="s">
        <v>97</v>
      </c>
      <c r="B5" s="682"/>
      <c r="C5" s="187">
        <f>C6+C7+C8+C9</f>
        <v>2914</v>
      </c>
      <c r="D5" s="187">
        <f t="shared" ref="D5:K5" si="0">D6+D7+D8+D9</f>
        <v>303</v>
      </c>
      <c r="E5" s="187">
        <f t="shared" si="0"/>
        <v>2614</v>
      </c>
      <c r="F5" s="187">
        <f t="shared" si="0"/>
        <v>30</v>
      </c>
      <c r="G5" s="187">
        <f t="shared" si="0"/>
        <v>28</v>
      </c>
      <c r="H5" s="187">
        <f t="shared" si="0"/>
        <v>0</v>
      </c>
      <c r="I5" s="187">
        <f t="shared" si="0"/>
        <v>30</v>
      </c>
      <c r="J5" s="187">
        <f t="shared" si="0"/>
        <v>0</v>
      </c>
      <c r="K5" s="187">
        <f t="shared" si="0"/>
        <v>30</v>
      </c>
    </row>
    <row r="6" spans="1:11" s="110" customFormat="1" ht="13.2" x14ac:dyDescent="0.25">
      <c r="A6" s="92">
        <v>1</v>
      </c>
      <c r="B6" s="112" t="s">
        <v>97</v>
      </c>
      <c r="C6" s="169">
        <f>Свиньи!C10</f>
        <v>1141</v>
      </c>
      <c r="D6" s="169">
        <f>Свиньи!D10</f>
        <v>100</v>
      </c>
      <c r="E6" s="169">
        <f>Свиньи!E10</f>
        <v>1141</v>
      </c>
      <c r="F6" s="169">
        <f>Свиньи!G10</f>
        <v>15</v>
      </c>
      <c r="G6" s="169">
        <f>Свиньи!H10</f>
        <v>15</v>
      </c>
      <c r="H6" s="169">
        <f>Свиньи!I10</f>
        <v>0</v>
      </c>
      <c r="I6" s="281">
        <f>F6</f>
        <v>15</v>
      </c>
      <c r="J6" s="59">
        <f t="shared" ref="J6:J71" si="1">H6</f>
        <v>0</v>
      </c>
      <c r="K6" s="59">
        <f t="shared" ref="K6:K71" si="2">J6+I6</f>
        <v>15</v>
      </c>
    </row>
    <row r="7" spans="1:11" s="3" customFormat="1" ht="13.2" x14ac:dyDescent="0.25">
      <c r="A7" s="241"/>
      <c r="B7" s="5" t="s">
        <v>109</v>
      </c>
      <c r="C7" s="14">
        <f>Свиньи!C22</f>
        <v>0</v>
      </c>
      <c r="D7" s="14">
        <f>Свиньи!D22</f>
        <v>0</v>
      </c>
      <c r="E7" s="14">
        <f>Свиньи!E22</f>
        <v>0</v>
      </c>
      <c r="F7" s="14">
        <f>Свиньи!G22</f>
        <v>0</v>
      </c>
      <c r="G7" s="14">
        <f>Свиньи!H22</f>
        <v>0</v>
      </c>
      <c r="H7" s="14">
        <f>Свиньи!I22</f>
        <v>0</v>
      </c>
      <c r="I7" s="281">
        <f>F7</f>
        <v>0</v>
      </c>
      <c r="J7" s="59">
        <f>H7</f>
        <v>0</v>
      </c>
      <c r="K7" s="59">
        <f>J7+I7</f>
        <v>0</v>
      </c>
    </row>
    <row r="8" spans="1:11" s="110" customFormat="1" ht="13.2" x14ac:dyDescent="0.25">
      <c r="A8" s="92">
        <v>2</v>
      </c>
      <c r="B8" s="456" t="s">
        <v>116</v>
      </c>
      <c r="C8" s="169">
        <f>Свиньи!C29</f>
        <v>977</v>
      </c>
      <c r="D8" s="169">
        <f>Свиньи!D29</f>
        <v>119</v>
      </c>
      <c r="E8" s="169">
        <f>Свиньи!E29</f>
        <v>677</v>
      </c>
      <c r="F8" s="169">
        <f>Свиньи!G29</f>
        <v>5</v>
      </c>
      <c r="G8" s="169">
        <f>Свиньи!H29</f>
        <v>3</v>
      </c>
      <c r="H8" s="169">
        <f>Свиньи!I29</f>
        <v>0</v>
      </c>
      <c r="I8" s="281">
        <f>F8</f>
        <v>5</v>
      </c>
      <c r="J8" s="59">
        <f t="shared" si="1"/>
        <v>0</v>
      </c>
      <c r="K8" s="59">
        <f t="shared" si="2"/>
        <v>5</v>
      </c>
    </row>
    <row r="9" spans="1:11" s="110" customFormat="1" ht="13.2" x14ac:dyDescent="0.25">
      <c r="A9" s="93">
        <v>3</v>
      </c>
      <c r="B9" s="113" t="s">
        <v>141</v>
      </c>
      <c r="C9" s="169">
        <f>Свиньи!C54</f>
        <v>796</v>
      </c>
      <c r="D9" s="169">
        <f>Свиньи!D54</f>
        <v>84</v>
      </c>
      <c r="E9" s="169">
        <f>Свиньи!E54</f>
        <v>796</v>
      </c>
      <c r="F9" s="169">
        <f>Свиньи!G54</f>
        <v>10</v>
      </c>
      <c r="G9" s="169">
        <f>Свиньи!H54</f>
        <v>10</v>
      </c>
      <c r="H9" s="169">
        <f>Свиньи!I54</f>
        <v>0</v>
      </c>
      <c r="I9" s="281">
        <f>F9</f>
        <v>10</v>
      </c>
      <c r="J9" s="59">
        <f t="shared" si="1"/>
        <v>0</v>
      </c>
      <c r="K9" s="59">
        <f t="shared" si="2"/>
        <v>10</v>
      </c>
    </row>
    <row r="10" spans="1:11" s="110" customFormat="1" ht="13.2" customHeight="1" x14ac:dyDescent="0.25">
      <c r="A10" s="681" t="s">
        <v>160</v>
      </c>
      <c r="B10" s="682"/>
      <c r="C10" s="187">
        <f>C11+C12+C13+C14</f>
        <v>4153</v>
      </c>
      <c r="D10" s="187">
        <f t="shared" ref="D10:K10" si="3">D11+D12+D13+D14</f>
        <v>485</v>
      </c>
      <c r="E10" s="187">
        <f t="shared" si="3"/>
        <v>3185</v>
      </c>
      <c r="F10" s="187">
        <f t="shared" si="3"/>
        <v>95</v>
      </c>
      <c r="G10" s="187">
        <f t="shared" si="3"/>
        <v>65</v>
      </c>
      <c r="H10" s="187">
        <f t="shared" si="3"/>
        <v>10</v>
      </c>
      <c r="I10" s="187">
        <f t="shared" si="3"/>
        <v>95</v>
      </c>
      <c r="J10" s="187">
        <f t="shared" si="3"/>
        <v>10</v>
      </c>
      <c r="K10" s="187">
        <f t="shared" si="3"/>
        <v>105</v>
      </c>
    </row>
    <row r="11" spans="1:11" s="110" customFormat="1" ht="13.2" x14ac:dyDescent="0.25">
      <c r="A11" s="92">
        <v>4</v>
      </c>
      <c r="B11" s="94" t="s">
        <v>104</v>
      </c>
      <c r="C11" s="169">
        <f>Свиньи!C17</f>
        <v>2568</v>
      </c>
      <c r="D11" s="169">
        <f>Свиньи!D17</f>
        <v>150</v>
      </c>
      <c r="E11" s="169">
        <f>Свиньи!E17</f>
        <v>1600</v>
      </c>
      <c r="F11" s="169">
        <f>Свиньи!G17</f>
        <v>50</v>
      </c>
      <c r="G11" s="169">
        <f>Свиньи!H17</f>
        <v>20</v>
      </c>
      <c r="H11" s="169">
        <f>Свиньи!I17</f>
        <v>10</v>
      </c>
      <c r="I11" s="281">
        <f>F11</f>
        <v>50</v>
      </c>
      <c r="J11" s="59">
        <f t="shared" si="1"/>
        <v>10</v>
      </c>
      <c r="K11" s="59">
        <f t="shared" si="2"/>
        <v>60</v>
      </c>
    </row>
    <row r="12" spans="1:11" s="110" customFormat="1" ht="13.2" x14ac:dyDescent="0.25">
      <c r="A12" s="92">
        <v>5</v>
      </c>
      <c r="B12" s="94" t="s">
        <v>108</v>
      </c>
      <c r="C12" s="169">
        <f>Свиньи!C21</f>
        <v>84</v>
      </c>
      <c r="D12" s="169">
        <f>Свиньи!D21</f>
        <v>42</v>
      </c>
      <c r="E12" s="169">
        <f>Свиньи!E21</f>
        <v>84</v>
      </c>
      <c r="F12" s="169">
        <f>Свиньи!G21</f>
        <v>5</v>
      </c>
      <c r="G12" s="169">
        <f>Свиньи!H21</f>
        <v>5</v>
      </c>
      <c r="H12" s="169">
        <f>Свиньи!I21</f>
        <v>0</v>
      </c>
      <c r="I12" s="281">
        <f>F12</f>
        <v>5</v>
      </c>
      <c r="J12" s="59">
        <f t="shared" si="1"/>
        <v>0</v>
      </c>
      <c r="K12" s="59">
        <f t="shared" si="2"/>
        <v>5</v>
      </c>
    </row>
    <row r="13" spans="1:11" s="3" customFormat="1" ht="13.2" x14ac:dyDescent="0.25">
      <c r="A13" s="436">
        <v>6</v>
      </c>
      <c r="B13" s="5" t="s">
        <v>121</v>
      </c>
      <c r="C13" s="14">
        <f>Свиньи!C34</f>
        <v>615</v>
      </c>
      <c r="D13" s="14">
        <f>Свиньи!D34</f>
        <v>86</v>
      </c>
      <c r="E13" s="14">
        <f>Свиньи!E34</f>
        <v>615</v>
      </c>
      <c r="F13" s="14">
        <f>Свиньи!G34</f>
        <v>20</v>
      </c>
      <c r="G13" s="14">
        <f>Свиньи!H34</f>
        <v>20</v>
      </c>
      <c r="H13" s="14">
        <f>Свиньи!I34</f>
        <v>0</v>
      </c>
      <c r="I13" s="281">
        <f>F13</f>
        <v>20</v>
      </c>
      <c r="J13" s="59">
        <f t="shared" si="1"/>
        <v>0</v>
      </c>
      <c r="K13" s="59">
        <f t="shared" si="2"/>
        <v>20</v>
      </c>
    </row>
    <row r="14" spans="1:11" s="110" customFormat="1" ht="13.2" x14ac:dyDescent="0.25">
      <c r="A14" s="92">
        <v>7</v>
      </c>
      <c r="B14" s="5" t="s">
        <v>130</v>
      </c>
      <c r="C14" s="169">
        <f>Свиньи!C43</f>
        <v>886</v>
      </c>
      <c r="D14" s="169">
        <f>Свиньи!D43</f>
        <v>207</v>
      </c>
      <c r="E14" s="169">
        <f>Свиньи!E43</f>
        <v>886</v>
      </c>
      <c r="F14" s="169">
        <f>Свиньи!G43</f>
        <v>20</v>
      </c>
      <c r="G14" s="169">
        <f>Свиньи!H43</f>
        <v>20</v>
      </c>
      <c r="H14" s="169">
        <f>Свиньи!I43</f>
        <v>0</v>
      </c>
      <c r="I14" s="281">
        <f>F14</f>
        <v>20</v>
      </c>
      <c r="J14" s="59">
        <f t="shared" si="1"/>
        <v>0</v>
      </c>
      <c r="K14" s="59">
        <f t="shared" si="2"/>
        <v>20</v>
      </c>
    </row>
    <row r="15" spans="1:11" s="110" customFormat="1" ht="13.2" customHeight="1" x14ac:dyDescent="0.25">
      <c r="A15" s="681" t="s">
        <v>161</v>
      </c>
      <c r="B15" s="682"/>
      <c r="C15" s="187">
        <f>C16+C17+C18+C19+C20</f>
        <v>7784</v>
      </c>
      <c r="D15" s="187">
        <f t="shared" ref="D15:K15" si="4">D16+D17+D18+D19+D20</f>
        <v>681</v>
      </c>
      <c r="E15" s="187">
        <f t="shared" si="4"/>
        <v>796</v>
      </c>
      <c r="F15" s="187">
        <f t="shared" si="4"/>
        <v>50</v>
      </c>
      <c r="G15" s="187">
        <f t="shared" si="4"/>
        <v>35</v>
      </c>
      <c r="H15" s="187">
        <f t="shared" si="4"/>
        <v>70</v>
      </c>
      <c r="I15" s="187">
        <f t="shared" si="4"/>
        <v>50</v>
      </c>
      <c r="J15" s="187">
        <f t="shared" si="4"/>
        <v>70</v>
      </c>
      <c r="K15" s="187">
        <f t="shared" si="4"/>
        <v>120</v>
      </c>
    </row>
    <row r="16" spans="1:11" s="3" customFormat="1" ht="13.2" x14ac:dyDescent="0.25">
      <c r="A16" s="421">
        <v>8</v>
      </c>
      <c r="B16" s="5" t="s">
        <v>101</v>
      </c>
      <c r="C16" s="14">
        <f>Свиньи!C14</f>
        <v>126</v>
      </c>
      <c r="D16" s="14">
        <f>Свиньи!D14</f>
        <v>21</v>
      </c>
      <c r="E16" s="14">
        <f>Свиньи!E14</f>
        <v>126</v>
      </c>
      <c r="F16" s="14">
        <f>Свиньи!G14</f>
        <v>10</v>
      </c>
      <c r="G16" s="14">
        <f>Свиньи!H14</f>
        <v>10</v>
      </c>
      <c r="H16" s="14">
        <f>Свиньи!I14</f>
        <v>0</v>
      </c>
      <c r="I16" s="281">
        <f>F16</f>
        <v>10</v>
      </c>
      <c r="J16" s="59">
        <f t="shared" si="1"/>
        <v>0</v>
      </c>
      <c r="K16" s="59">
        <f t="shared" si="2"/>
        <v>10</v>
      </c>
    </row>
    <row r="17" spans="1:11" s="110" customFormat="1" ht="13.2" x14ac:dyDescent="0.25">
      <c r="A17" s="92">
        <v>9</v>
      </c>
      <c r="B17" s="5" t="s">
        <v>112</v>
      </c>
      <c r="C17" s="169">
        <f>Свиньи!C25</f>
        <v>5650</v>
      </c>
      <c r="D17" s="169">
        <f>Свиньи!D25</f>
        <v>432</v>
      </c>
      <c r="E17" s="169">
        <f>Свиньи!E25</f>
        <v>157</v>
      </c>
      <c r="F17" s="169">
        <f>Свиньи!G25</f>
        <v>20</v>
      </c>
      <c r="G17" s="169">
        <f>Свиньи!H25</f>
        <v>10</v>
      </c>
      <c r="H17" s="169">
        <f>Свиньи!I25</f>
        <v>50</v>
      </c>
      <c r="I17" s="281">
        <f>F17</f>
        <v>20</v>
      </c>
      <c r="J17" s="59">
        <f t="shared" si="1"/>
        <v>50</v>
      </c>
      <c r="K17" s="59">
        <f t="shared" si="2"/>
        <v>70</v>
      </c>
    </row>
    <row r="18" spans="1:11" s="110" customFormat="1" ht="13.2" x14ac:dyDescent="0.25">
      <c r="A18" s="92">
        <v>10</v>
      </c>
      <c r="B18" s="94" t="s">
        <v>123</v>
      </c>
      <c r="C18" s="169">
        <f>Свиньи!C36</f>
        <v>0</v>
      </c>
      <c r="D18" s="169">
        <f>Свиньи!D36</f>
        <v>0</v>
      </c>
      <c r="E18" s="169">
        <f>Свиньи!E36</f>
        <v>0</v>
      </c>
      <c r="F18" s="169">
        <f>Свиньи!G36</f>
        <v>5</v>
      </c>
      <c r="G18" s="169">
        <f>Свиньи!H36</f>
        <v>5</v>
      </c>
      <c r="H18" s="169">
        <f>Свиньи!I36</f>
        <v>0</v>
      </c>
      <c r="I18" s="281">
        <f>F18</f>
        <v>5</v>
      </c>
      <c r="J18" s="59">
        <f t="shared" si="1"/>
        <v>0</v>
      </c>
      <c r="K18" s="59">
        <f t="shared" si="2"/>
        <v>5</v>
      </c>
    </row>
    <row r="19" spans="1:11" s="110" customFormat="1" ht="13.2" x14ac:dyDescent="0.25">
      <c r="A19" s="92">
        <v>11</v>
      </c>
      <c r="B19" s="94" t="s">
        <v>133</v>
      </c>
      <c r="C19" s="169">
        <f>Свиньи!C46</f>
        <v>380</v>
      </c>
      <c r="D19" s="169">
        <f>Свиньи!D46</f>
        <v>83</v>
      </c>
      <c r="E19" s="169">
        <f>Свиньи!E46</f>
        <v>380</v>
      </c>
      <c r="F19" s="169">
        <f>Свиньи!G46</f>
        <v>5</v>
      </c>
      <c r="G19" s="169">
        <f>Свиньи!H46</f>
        <v>5</v>
      </c>
      <c r="H19" s="169">
        <f>Свиньи!I46</f>
        <v>0</v>
      </c>
      <c r="I19" s="281">
        <f>F19</f>
        <v>5</v>
      </c>
      <c r="J19" s="59">
        <f t="shared" si="1"/>
        <v>0</v>
      </c>
      <c r="K19" s="59">
        <f t="shared" si="2"/>
        <v>5</v>
      </c>
    </row>
    <row r="20" spans="1:11" s="110" customFormat="1" ht="13.2" x14ac:dyDescent="0.25">
      <c r="A20" s="93">
        <v>12</v>
      </c>
      <c r="B20" s="94" t="s">
        <v>129</v>
      </c>
      <c r="C20" s="169">
        <f>Свиньи!C42</f>
        <v>1628</v>
      </c>
      <c r="D20" s="169">
        <f>Свиньи!D42</f>
        <v>145</v>
      </c>
      <c r="E20" s="169">
        <f>Свиньи!E42</f>
        <v>133</v>
      </c>
      <c r="F20" s="169">
        <f>Свиньи!G42</f>
        <v>10</v>
      </c>
      <c r="G20" s="169">
        <f>Свиньи!H42</f>
        <v>5</v>
      </c>
      <c r="H20" s="169">
        <f>Свиньи!I42</f>
        <v>20</v>
      </c>
      <c r="I20" s="281">
        <f>F20</f>
        <v>10</v>
      </c>
      <c r="J20" s="59">
        <f t="shared" si="1"/>
        <v>20</v>
      </c>
      <c r="K20" s="59">
        <f t="shared" si="2"/>
        <v>30</v>
      </c>
    </row>
    <row r="21" spans="1:11" s="110" customFormat="1" ht="13.2" customHeight="1" x14ac:dyDescent="0.25">
      <c r="A21" s="681" t="s">
        <v>162</v>
      </c>
      <c r="B21" s="682"/>
      <c r="C21" s="187">
        <f>C22+C23+C24+C25+C26</f>
        <v>10645</v>
      </c>
      <c r="D21" s="187">
        <f t="shared" ref="D21:K21" si="5">D22+D23+D24+D25+D26</f>
        <v>2029</v>
      </c>
      <c r="E21" s="187">
        <f t="shared" si="5"/>
        <v>7167</v>
      </c>
      <c r="F21" s="187">
        <f t="shared" si="5"/>
        <v>90</v>
      </c>
      <c r="G21" s="187">
        <f t="shared" si="5"/>
        <v>85</v>
      </c>
      <c r="H21" s="187">
        <f t="shared" si="5"/>
        <v>50</v>
      </c>
      <c r="I21" s="187">
        <f t="shared" si="5"/>
        <v>90</v>
      </c>
      <c r="J21" s="187">
        <f t="shared" si="5"/>
        <v>50</v>
      </c>
      <c r="K21" s="187">
        <f t="shared" si="5"/>
        <v>140</v>
      </c>
    </row>
    <row r="22" spans="1:11" s="3" customFormat="1" ht="13.2" x14ac:dyDescent="0.25">
      <c r="A22" s="436">
        <v>13</v>
      </c>
      <c r="B22" s="5" t="s">
        <v>115</v>
      </c>
      <c r="C22" s="14">
        <f>Свиньи!C28</f>
        <v>244</v>
      </c>
      <c r="D22" s="14">
        <f>Свиньи!D28</f>
        <v>58</v>
      </c>
      <c r="E22" s="14">
        <f>Свиньи!E28</f>
        <v>244</v>
      </c>
      <c r="F22" s="14">
        <f>Свиньи!G28</f>
        <v>10</v>
      </c>
      <c r="G22" s="14">
        <f>Свиньи!H28</f>
        <v>10</v>
      </c>
      <c r="H22" s="14">
        <f>Свиньи!I28</f>
        <v>0</v>
      </c>
      <c r="I22" s="281">
        <f>F22</f>
        <v>10</v>
      </c>
      <c r="J22" s="59">
        <f t="shared" si="1"/>
        <v>0</v>
      </c>
      <c r="K22" s="59">
        <f t="shared" si="2"/>
        <v>10</v>
      </c>
    </row>
    <row r="23" spans="1:11" s="110" customFormat="1" ht="13.2" x14ac:dyDescent="0.25">
      <c r="A23" s="92">
        <v>14</v>
      </c>
      <c r="B23" s="50" t="s">
        <v>125</v>
      </c>
      <c r="C23" s="169">
        <f>Свиньи!C38</f>
        <v>3238</v>
      </c>
      <c r="D23" s="169">
        <f>Свиньи!D38</f>
        <v>222</v>
      </c>
      <c r="E23" s="169">
        <f>Свиньи!E38</f>
        <v>113</v>
      </c>
      <c r="F23" s="169">
        <f>Свиньи!G38</f>
        <v>10</v>
      </c>
      <c r="G23" s="169">
        <f>Свиньи!H38</f>
        <v>5</v>
      </c>
      <c r="H23" s="169">
        <f>Свиньи!I38</f>
        <v>50</v>
      </c>
      <c r="I23" s="281">
        <f>F23</f>
        <v>10</v>
      </c>
      <c r="J23" s="59">
        <f t="shared" si="1"/>
        <v>50</v>
      </c>
      <c r="K23" s="59">
        <f t="shared" si="2"/>
        <v>60</v>
      </c>
    </row>
    <row r="24" spans="1:11" s="110" customFormat="1" ht="13.2" x14ac:dyDescent="0.25">
      <c r="A24" s="92">
        <v>15</v>
      </c>
      <c r="B24" s="96" t="s">
        <v>127</v>
      </c>
      <c r="C24" s="169">
        <f>Свиньи!C40</f>
        <v>2052</v>
      </c>
      <c r="D24" s="169">
        <f>Свиньи!D40</f>
        <v>1480</v>
      </c>
      <c r="E24" s="169">
        <f>Свиньи!E40</f>
        <v>2052</v>
      </c>
      <c r="F24" s="169">
        <f>Свиньи!G40</f>
        <v>20</v>
      </c>
      <c r="G24" s="169">
        <f>Свиньи!H40</f>
        <v>20</v>
      </c>
      <c r="H24" s="169">
        <f>Свиньи!I40</f>
        <v>0</v>
      </c>
      <c r="I24" s="281">
        <f>F24</f>
        <v>20</v>
      </c>
      <c r="J24" s="59">
        <f t="shared" si="1"/>
        <v>0</v>
      </c>
      <c r="K24" s="59">
        <f t="shared" si="2"/>
        <v>20</v>
      </c>
    </row>
    <row r="25" spans="1:11" s="110" customFormat="1" ht="13.2" x14ac:dyDescent="0.25">
      <c r="A25" s="92">
        <v>16</v>
      </c>
      <c r="B25" s="94" t="s">
        <v>128</v>
      </c>
      <c r="C25" s="169">
        <f>Свиньи!C41</f>
        <v>3532</v>
      </c>
      <c r="D25" s="169">
        <f>Свиньи!D41</f>
        <v>0</v>
      </c>
      <c r="E25" s="169">
        <f>Свиньи!E41</f>
        <v>3179</v>
      </c>
      <c r="F25" s="169">
        <f>Свиньи!G41</f>
        <v>30</v>
      </c>
      <c r="G25" s="169">
        <f>Свиньи!H41</f>
        <v>30</v>
      </c>
      <c r="H25" s="169">
        <f>Свиньи!I41</f>
        <v>0</v>
      </c>
      <c r="I25" s="281">
        <f>F25</f>
        <v>30</v>
      </c>
      <c r="J25" s="59">
        <f t="shared" si="1"/>
        <v>0</v>
      </c>
      <c r="K25" s="59">
        <f t="shared" si="2"/>
        <v>30</v>
      </c>
    </row>
    <row r="26" spans="1:11" s="110" customFormat="1" ht="13.2" x14ac:dyDescent="0.25">
      <c r="A26" s="92">
        <v>17</v>
      </c>
      <c r="B26" s="94" t="s">
        <v>140</v>
      </c>
      <c r="C26" s="169">
        <f>Свиньи!C53</f>
        <v>1579</v>
      </c>
      <c r="D26" s="169">
        <f>Свиньи!D53</f>
        <v>269</v>
      </c>
      <c r="E26" s="169">
        <f>Свиньи!E53</f>
        <v>1579</v>
      </c>
      <c r="F26" s="169">
        <f>Свиньи!G53</f>
        <v>20</v>
      </c>
      <c r="G26" s="169">
        <f>Свиньи!H53</f>
        <v>20</v>
      </c>
      <c r="H26" s="169">
        <f>Свиньи!I53</f>
        <v>0</v>
      </c>
      <c r="I26" s="281">
        <f>F26</f>
        <v>20</v>
      </c>
      <c r="J26" s="59">
        <f t="shared" si="1"/>
        <v>0</v>
      </c>
      <c r="K26" s="59">
        <f t="shared" si="2"/>
        <v>20</v>
      </c>
    </row>
    <row r="27" spans="1:11" s="110" customFormat="1" ht="13.2" customHeight="1" x14ac:dyDescent="0.25">
      <c r="A27" s="683" t="s">
        <v>137</v>
      </c>
      <c r="B27" s="682"/>
      <c r="C27" s="187">
        <f>C28+C29+C30</f>
        <v>16300</v>
      </c>
      <c r="D27" s="187">
        <f t="shared" ref="D27:K27" si="6">D28+D29+D30</f>
        <v>3980</v>
      </c>
      <c r="E27" s="187">
        <f t="shared" si="6"/>
        <v>869</v>
      </c>
      <c r="F27" s="187">
        <f t="shared" si="6"/>
        <v>50</v>
      </c>
      <c r="G27" s="187">
        <f t="shared" si="6"/>
        <v>35</v>
      </c>
      <c r="H27" s="187">
        <f t="shared" si="6"/>
        <v>50</v>
      </c>
      <c r="I27" s="187">
        <f t="shared" si="6"/>
        <v>50</v>
      </c>
      <c r="J27" s="187">
        <f t="shared" si="6"/>
        <v>50</v>
      </c>
      <c r="K27" s="187">
        <f t="shared" si="6"/>
        <v>100</v>
      </c>
    </row>
    <row r="28" spans="1:11" s="110" customFormat="1" ht="13.2" x14ac:dyDescent="0.25">
      <c r="A28" s="92">
        <v>18</v>
      </c>
      <c r="B28" s="94" t="s">
        <v>107</v>
      </c>
      <c r="C28" s="169">
        <f>Свиньи!C20</f>
        <v>15635</v>
      </c>
      <c r="D28" s="169">
        <f>Свиньи!D20</f>
        <v>3961</v>
      </c>
      <c r="E28" s="169">
        <f>Свиньи!E20</f>
        <v>204</v>
      </c>
      <c r="F28" s="169">
        <f>Свиньи!G20</f>
        <v>20</v>
      </c>
      <c r="G28" s="169">
        <f>Свиньи!H20</f>
        <v>5</v>
      </c>
      <c r="H28" s="169">
        <f>Свиньи!I20</f>
        <v>50</v>
      </c>
      <c r="I28" s="281">
        <f>F28</f>
        <v>20</v>
      </c>
      <c r="J28" s="59">
        <f t="shared" si="1"/>
        <v>50</v>
      </c>
      <c r="K28" s="59">
        <f t="shared" si="2"/>
        <v>70</v>
      </c>
    </row>
    <row r="29" spans="1:11" s="3" customFormat="1" ht="13.2" x14ac:dyDescent="0.25">
      <c r="A29" s="436">
        <v>19</v>
      </c>
      <c r="B29" s="5" t="s">
        <v>137</v>
      </c>
      <c r="C29" s="14">
        <f>Свиньи!C50</f>
        <v>175</v>
      </c>
      <c r="D29" s="14">
        <f>Свиньи!D50</f>
        <v>0</v>
      </c>
      <c r="E29" s="14">
        <f>Свиньи!E50</f>
        <v>175</v>
      </c>
      <c r="F29" s="14">
        <f>Свиньи!G50</f>
        <v>10</v>
      </c>
      <c r="G29" s="14">
        <f>Свиньи!H50</f>
        <v>10</v>
      </c>
      <c r="H29" s="14">
        <f>Свиньи!I50</f>
        <v>0</v>
      </c>
      <c r="I29" s="281">
        <f>F29</f>
        <v>10</v>
      </c>
      <c r="J29" s="59">
        <f t="shared" si="1"/>
        <v>0</v>
      </c>
      <c r="K29" s="59">
        <f t="shared" si="2"/>
        <v>10</v>
      </c>
    </row>
    <row r="30" spans="1:11" s="110" customFormat="1" ht="13.2" x14ac:dyDescent="0.25">
      <c r="A30" s="92">
        <v>20</v>
      </c>
      <c r="B30" s="5" t="s">
        <v>144</v>
      </c>
      <c r="C30" s="169">
        <f>Свиньи!C57</f>
        <v>490</v>
      </c>
      <c r="D30" s="169">
        <f>Свиньи!D57</f>
        <v>19</v>
      </c>
      <c r="E30" s="169">
        <f>Свиньи!E57</f>
        <v>490</v>
      </c>
      <c r="F30" s="169">
        <f>Свиньи!G57</f>
        <v>20</v>
      </c>
      <c r="G30" s="169">
        <f>Свиньи!H57</f>
        <v>20</v>
      </c>
      <c r="H30" s="169">
        <f>Свиньи!I57</f>
        <v>0</v>
      </c>
      <c r="I30" s="281">
        <f>F30</f>
        <v>20</v>
      </c>
      <c r="J30" s="59">
        <f t="shared" si="1"/>
        <v>0</v>
      </c>
      <c r="K30" s="59">
        <f t="shared" si="2"/>
        <v>20</v>
      </c>
    </row>
    <row r="31" spans="1:11" s="110" customFormat="1" ht="13.2" customHeight="1" x14ac:dyDescent="0.25">
      <c r="A31" s="683" t="s">
        <v>145</v>
      </c>
      <c r="B31" s="682"/>
      <c r="C31" s="187">
        <f>C32+C33+C34+C35</f>
        <v>35932</v>
      </c>
      <c r="D31" s="187">
        <f t="shared" ref="D31:K31" si="7">D32+D33+D34+D35</f>
        <v>8038</v>
      </c>
      <c r="E31" s="187">
        <f t="shared" si="7"/>
        <v>3123</v>
      </c>
      <c r="F31" s="187">
        <f t="shared" si="7"/>
        <v>90</v>
      </c>
      <c r="G31" s="187">
        <f t="shared" si="7"/>
        <v>30</v>
      </c>
      <c r="H31" s="187">
        <f t="shared" si="7"/>
        <v>80</v>
      </c>
      <c r="I31" s="187">
        <f t="shared" si="7"/>
        <v>90</v>
      </c>
      <c r="J31" s="187">
        <f t="shared" si="7"/>
        <v>80</v>
      </c>
      <c r="K31" s="187">
        <f t="shared" si="7"/>
        <v>170</v>
      </c>
    </row>
    <row r="32" spans="1:11" s="3" customFormat="1" ht="13.2" x14ac:dyDescent="0.25">
      <c r="A32" s="436">
        <v>21</v>
      </c>
      <c r="B32" s="5" t="s">
        <v>99</v>
      </c>
      <c r="C32" s="14">
        <f>Свиньи!C12</f>
        <v>17615</v>
      </c>
      <c r="D32" s="14">
        <f>Свиньи!D12</f>
        <v>6000</v>
      </c>
      <c r="E32" s="14">
        <f>Свиньи!E12</f>
        <v>97</v>
      </c>
      <c r="F32" s="14">
        <f>Свиньи!G12</f>
        <v>50</v>
      </c>
      <c r="G32" s="14">
        <f>Свиньи!H12</f>
        <v>5</v>
      </c>
      <c r="H32" s="14">
        <f>Свиньи!I12</f>
        <v>30</v>
      </c>
      <c r="I32" s="281">
        <f>F32</f>
        <v>50</v>
      </c>
      <c r="J32" s="59">
        <f t="shared" si="1"/>
        <v>30</v>
      </c>
      <c r="K32" s="59">
        <f t="shared" si="2"/>
        <v>80</v>
      </c>
    </row>
    <row r="33" spans="1:11" s="110" customFormat="1" ht="13.2" x14ac:dyDescent="0.25">
      <c r="A33" s="92">
        <v>22</v>
      </c>
      <c r="B33" s="5" t="s">
        <v>120</v>
      </c>
      <c r="C33" s="169">
        <f>Свиньи!C33</f>
        <v>2217</v>
      </c>
      <c r="D33" s="169">
        <f>Свиньи!D33</f>
        <v>287</v>
      </c>
      <c r="E33" s="169">
        <f>Свиньи!E33</f>
        <v>2217</v>
      </c>
      <c r="F33" s="169">
        <f>Свиньи!G33</f>
        <v>10</v>
      </c>
      <c r="G33" s="169">
        <f>Свиньи!H33</f>
        <v>10</v>
      </c>
      <c r="H33" s="169">
        <f>Свиньи!I33</f>
        <v>0</v>
      </c>
      <c r="I33" s="281">
        <f>F33</f>
        <v>10</v>
      </c>
      <c r="J33" s="59">
        <f t="shared" si="1"/>
        <v>0</v>
      </c>
      <c r="K33" s="59">
        <f t="shared" si="2"/>
        <v>10</v>
      </c>
    </row>
    <row r="34" spans="1:11" s="110" customFormat="1" ht="13.2" x14ac:dyDescent="0.25">
      <c r="A34" s="92">
        <v>23</v>
      </c>
      <c r="B34" s="94" t="s">
        <v>124</v>
      </c>
      <c r="C34" s="169">
        <f>Свиньи!C37</f>
        <v>276</v>
      </c>
      <c r="D34" s="169">
        <f>Свиньи!D37</f>
        <v>50</v>
      </c>
      <c r="E34" s="169">
        <f>Свиньи!E37</f>
        <v>276</v>
      </c>
      <c r="F34" s="169">
        <f>Свиньи!G37</f>
        <v>10</v>
      </c>
      <c r="G34" s="169">
        <f>Свиньи!H37</f>
        <v>10</v>
      </c>
      <c r="H34" s="169">
        <f>Свиньи!I37</f>
        <v>0</v>
      </c>
      <c r="I34" s="281">
        <f>F34</f>
        <v>10</v>
      </c>
      <c r="J34" s="59">
        <f t="shared" si="1"/>
        <v>0</v>
      </c>
      <c r="K34" s="59">
        <f t="shared" si="2"/>
        <v>10</v>
      </c>
    </row>
    <row r="35" spans="1:11" s="110" customFormat="1" ht="13.2" x14ac:dyDescent="0.25">
      <c r="A35" s="92">
        <v>24</v>
      </c>
      <c r="B35" s="94" t="s">
        <v>145</v>
      </c>
      <c r="C35" s="169">
        <f>Свиньи!C58</f>
        <v>15824</v>
      </c>
      <c r="D35" s="169">
        <f>Свиньи!D58</f>
        <v>1701</v>
      </c>
      <c r="E35" s="169">
        <f>Свиньи!E58</f>
        <v>533</v>
      </c>
      <c r="F35" s="169">
        <f>Свиньи!G58</f>
        <v>20</v>
      </c>
      <c r="G35" s="169">
        <f>Свиньи!H58</f>
        <v>5</v>
      </c>
      <c r="H35" s="169">
        <f>Свиньи!I58</f>
        <v>50</v>
      </c>
      <c r="I35" s="281">
        <f>F35</f>
        <v>20</v>
      </c>
      <c r="J35" s="59">
        <f t="shared" si="1"/>
        <v>50</v>
      </c>
      <c r="K35" s="59">
        <f t="shared" si="2"/>
        <v>70</v>
      </c>
    </row>
    <row r="36" spans="1:11" s="110" customFormat="1" ht="13.2" customHeight="1" x14ac:dyDescent="0.25">
      <c r="A36" s="683" t="s">
        <v>100</v>
      </c>
      <c r="B36" s="682"/>
      <c r="C36" s="187">
        <f>C37+C38+C39+C40+C41</f>
        <v>5670</v>
      </c>
      <c r="D36" s="187">
        <f t="shared" ref="D36:K36" si="8">D37+D38+D39+D40+D41</f>
        <v>527</v>
      </c>
      <c r="E36" s="187">
        <f t="shared" si="8"/>
        <v>2204</v>
      </c>
      <c r="F36" s="187">
        <f t="shared" si="8"/>
        <v>120</v>
      </c>
      <c r="G36" s="187">
        <f t="shared" si="8"/>
        <v>65</v>
      </c>
      <c r="H36" s="187">
        <f t="shared" si="8"/>
        <v>20</v>
      </c>
      <c r="I36" s="187">
        <f t="shared" si="8"/>
        <v>120</v>
      </c>
      <c r="J36" s="187">
        <f t="shared" si="8"/>
        <v>20</v>
      </c>
      <c r="K36" s="187">
        <f t="shared" si="8"/>
        <v>140</v>
      </c>
    </row>
    <row r="37" spans="1:11" s="3" customFormat="1" ht="13.2" x14ac:dyDescent="0.25">
      <c r="A37" s="277">
        <v>25</v>
      </c>
      <c r="B37" s="242" t="s">
        <v>94</v>
      </c>
      <c r="C37" s="248">
        <f>Свиньи!C6</f>
        <v>3073</v>
      </c>
      <c r="D37" s="248">
        <f>Свиньи!D6</f>
        <v>130</v>
      </c>
      <c r="E37" s="248">
        <f>Свиньи!E6</f>
        <v>483</v>
      </c>
      <c r="F37" s="248">
        <f>Свиньи!G6</f>
        <v>60</v>
      </c>
      <c r="G37" s="248">
        <f>Свиньи!H6</f>
        <v>20</v>
      </c>
      <c r="H37" s="248">
        <f>Свиньи!I6</f>
        <v>10</v>
      </c>
      <c r="I37" s="281">
        <f>F37</f>
        <v>60</v>
      </c>
      <c r="J37" s="59">
        <f t="shared" si="1"/>
        <v>10</v>
      </c>
      <c r="K37" s="59">
        <f t="shared" si="2"/>
        <v>70</v>
      </c>
    </row>
    <row r="38" spans="1:11" s="110" customFormat="1" ht="13.2" x14ac:dyDescent="0.25">
      <c r="A38" s="263">
        <v>26</v>
      </c>
      <c r="B38" s="5" t="s">
        <v>100</v>
      </c>
      <c r="C38" s="14">
        <f>Свиньи!C13</f>
        <v>1406</v>
      </c>
      <c r="D38" s="14">
        <f>Свиньи!D13</f>
        <v>90</v>
      </c>
      <c r="E38" s="14">
        <f>Свиньи!E13</f>
        <v>530</v>
      </c>
      <c r="F38" s="14">
        <f>Свиньи!G13</f>
        <v>20</v>
      </c>
      <c r="G38" s="14">
        <f>Свиньи!H13</f>
        <v>5</v>
      </c>
      <c r="H38" s="14">
        <f>Свиньи!I13</f>
        <v>10</v>
      </c>
      <c r="I38" s="281">
        <f>F38</f>
        <v>20</v>
      </c>
      <c r="J38" s="59">
        <f t="shared" si="1"/>
        <v>10</v>
      </c>
      <c r="K38" s="59">
        <f t="shared" si="2"/>
        <v>30</v>
      </c>
    </row>
    <row r="39" spans="1:11" s="110" customFormat="1" ht="13.2" x14ac:dyDescent="0.25">
      <c r="A39" s="263">
        <v>27</v>
      </c>
      <c r="B39" s="5" t="s">
        <v>103</v>
      </c>
      <c r="C39" s="14">
        <f>Свиньи!C16</f>
        <v>381</v>
      </c>
      <c r="D39" s="14">
        <f>Свиньи!D16</f>
        <v>119</v>
      </c>
      <c r="E39" s="14">
        <f>Свиньи!E16</f>
        <v>381</v>
      </c>
      <c r="F39" s="14">
        <f>Свиньи!G16</f>
        <v>10</v>
      </c>
      <c r="G39" s="14">
        <f>Свиньи!H16</f>
        <v>10</v>
      </c>
      <c r="H39" s="14">
        <f>Свиньи!I16</f>
        <v>0</v>
      </c>
      <c r="I39" s="281">
        <f>F39</f>
        <v>10</v>
      </c>
      <c r="J39" s="59">
        <f t="shared" si="1"/>
        <v>0</v>
      </c>
      <c r="K39" s="59">
        <f t="shared" si="2"/>
        <v>10</v>
      </c>
    </row>
    <row r="40" spans="1:11" s="110" customFormat="1" ht="13.2" x14ac:dyDescent="0.25">
      <c r="A40" s="263">
        <v>28</v>
      </c>
      <c r="B40" s="5" t="s">
        <v>114</v>
      </c>
      <c r="C40" s="14">
        <f>Свиньи!C27</f>
        <v>227</v>
      </c>
      <c r="D40" s="14">
        <f>Свиньи!D27</f>
        <v>75</v>
      </c>
      <c r="E40" s="14">
        <f>Свиньи!E27</f>
        <v>227</v>
      </c>
      <c r="F40" s="14">
        <f>Свиньи!G27</f>
        <v>10</v>
      </c>
      <c r="G40" s="14">
        <f>Свиньи!H27</f>
        <v>10</v>
      </c>
      <c r="H40" s="14">
        <f>Свиньи!I27</f>
        <v>0</v>
      </c>
      <c r="I40" s="281">
        <f>F40</f>
        <v>10</v>
      </c>
      <c r="J40" s="59">
        <f t="shared" si="1"/>
        <v>0</v>
      </c>
      <c r="K40" s="59">
        <f t="shared" si="2"/>
        <v>10</v>
      </c>
    </row>
    <row r="41" spans="1:11" s="3" customFormat="1" ht="13.2" x14ac:dyDescent="0.25">
      <c r="A41" s="277">
        <v>29</v>
      </c>
      <c r="B41" s="236" t="s">
        <v>131</v>
      </c>
      <c r="C41" s="248">
        <f>Свиньи!C44</f>
        <v>583</v>
      </c>
      <c r="D41" s="248">
        <f>Свиньи!D44</f>
        <v>113</v>
      </c>
      <c r="E41" s="248">
        <f>Свиньи!E44</f>
        <v>583</v>
      </c>
      <c r="F41" s="248">
        <f>Свиньи!G44</f>
        <v>20</v>
      </c>
      <c r="G41" s="248">
        <f>Свиньи!H44</f>
        <v>20</v>
      </c>
      <c r="H41" s="248">
        <f>Свиньи!I44</f>
        <v>0</v>
      </c>
      <c r="I41" s="281">
        <f>F41</f>
        <v>20</v>
      </c>
      <c r="J41" s="59">
        <f t="shared" si="1"/>
        <v>0</v>
      </c>
      <c r="K41" s="59">
        <f t="shared" si="2"/>
        <v>20</v>
      </c>
    </row>
    <row r="42" spans="1:11" s="3" customFormat="1" ht="13.2" x14ac:dyDescent="0.25">
      <c r="A42" s="679" t="s">
        <v>368</v>
      </c>
      <c r="B42" s="680"/>
      <c r="C42" s="187">
        <f>C44+C46</f>
        <v>1313</v>
      </c>
      <c r="D42" s="187">
        <f t="shared" ref="D42:K42" si="9">D44+D46</f>
        <v>147</v>
      </c>
      <c r="E42" s="187">
        <f t="shared" si="9"/>
        <v>1313</v>
      </c>
      <c r="F42" s="187">
        <f t="shared" si="9"/>
        <v>10</v>
      </c>
      <c r="G42" s="187">
        <f t="shared" si="9"/>
        <v>10</v>
      </c>
      <c r="H42" s="187">
        <f t="shared" si="9"/>
        <v>0</v>
      </c>
      <c r="I42" s="187">
        <f t="shared" si="9"/>
        <v>10</v>
      </c>
      <c r="J42" s="187">
        <f t="shared" si="9"/>
        <v>0</v>
      </c>
      <c r="K42" s="187">
        <f t="shared" si="9"/>
        <v>10</v>
      </c>
    </row>
    <row r="43" spans="1:11" s="3" customFormat="1" ht="13.2" x14ac:dyDescent="0.25">
      <c r="A43" s="499"/>
      <c r="B43" s="236" t="s">
        <v>93</v>
      </c>
      <c r="C43" s="248">
        <f>Свиньи!C5</f>
        <v>240</v>
      </c>
      <c r="D43" s="248">
        <f>Свиньи!D5</f>
        <v>90</v>
      </c>
      <c r="E43" s="248">
        <f>Свиньи!E5</f>
        <v>240</v>
      </c>
      <c r="F43" s="248">
        <f>Свиньи!G5</f>
        <v>5</v>
      </c>
      <c r="G43" s="248">
        <f>Свиньи!H5</f>
        <v>5</v>
      </c>
      <c r="H43" s="248">
        <f>Свиньи!I5</f>
        <v>0</v>
      </c>
      <c r="I43" s="281">
        <f>F43</f>
        <v>5</v>
      </c>
      <c r="J43" s="59">
        <f>H43</f>
        <v>0</v>
      </c>
      <c r="K43" s="59">
        <f>J43+I43</f>
        <v>5</v>
      </c>
    </row>
    <row r="44" spans="1:11" s="110" customFormat="1" ht="13.2" x14ac:dyDescent="0.25">
      <c r="A44" s="279">
        <v>31</v>
      </c>
      <c r="B44" s="5" t="s">
        <v>102</v>
      </c>
      <c r="C44" s="14">
        <f>Свиньи!C15</f>
        <v>1192</v>
      </c>
      <c r="D44" s="14">
        <f>Свиньи!D15</f>
        <v>127</v>
      </c>
      <c r="E44" s="14">
        <f>Свиньи!E15</f>
        <v>1192</v>
      </c>
      <c r="F44" s="14">
        <f>Свиньи!G15</f>
        <v>5</v>
      </c>
      <c r="G44" s="14">
        <f>Свиньи!H15</f>
        <v>5</v>
      </c>
      <c r="H44" s="14">
        <f>Свиньи!I15</f>
        <v>0</v>
      </c>
      <c r="I44" s="281">
        <f>F44</f>
        <v>5</v>
      </c>
      <c r="J44" s="59">
        <f t="shared" si="1"/>
        <v>0</v>
      </c>
      <c r="K44" s="59">
        <f t="shared" si="2"/>
        <v>5</v>
      </c>
    </row>
    <row r="45" spans="1:11" s="110" customFormat="1" ht="13.2" x14ac:dyDescent="0.25">
      <c r="A45" s="273"/>
      <c r="B45" s="501" t="s">
        <v>139</v>
      </c>
      <c r="C45" s="448">
        <f>C46</f>
        <v>121</v>
      </c>
      <c r="D45" s="448">
        <f t="shared" ref="D45:K45" si="10">D46</f>
        <v>20</v>
      </c>
      <c r="E45" s="448">
        <f t="shared" si="10"/>
        <v>121</v>
      </c>
      <c r="F45" s="448">
        <f t="shared" si="10"/>
        <v>5</v>
      </c>
      <c r="G45" s="448">
        <f t="shared" si="10"/>
        <v>5</v>
      </c>
      <c r="H45" s="448">
        <f t="shared" si="10"/>
        <v>0</v>
      </c>
      <c r="I45" s="448">
        <f t="shared" si="10"/>
        <v>5</v>
      </c>
      <c r="J45" s="448">
        <f t="shared" si="10"/>
        <v>0</v>
      </c>
      <c r="K45" s="448">
        <f t="shared" si="10"/>
        <v>5</v>
      </c>
    </row>
    <row r="46" spans="1:11" s="110" customFormat="1" ht="13.2" x14ac:dyDescent="0.25">
      <c r="A46" s="273">
        <v>33</v>
      </c>
      <c r="B46" s="245" t="s">
        <v>139</v>
      </c>
      <c r="C46" s="248">
        <f>Свиньи!C52</f>
        <v>121</v>
      </c>
      <c r="D46" s="248">
        <f>Свиньи!D52</f>
        <v>20</v>
      </c>
      <c r="E46" s="248">
        <f>Свиньи!E52</f>
        <v>121</v>
      </c>
      <c r="F46" s="248">
        <f>Свиньи!G52</f>
        <v>5</v>
      </c>
      <c r="G46" s="248">
        <f>Свиньи!H52</f>
        <v>5</v>
      </c>
      <c r="H46" s="248">
        <f>Свиньи!I52</f>
        <v>0</v>
      </c>
      <c r="I46" s="281">
        <f>F46</f>
        <v>5</v>
      </c>
      <c r="J46" s="59">
        <f t="shared" si="1"/>
        <v>0</v>
      </c>
      <c r="K46" s="59">
        <f t="shared" si="2"/>
        <v>5</v>
      </c>
    </row>
    <row r="47" spans="1:11" s="3" customFormat="1" ht="13.2" x14ac:dyDescent="0.25">
      <c r="A47" s="679" t="s">
        <v>96</v>
      </c>
      <c r="B47" s="680"/>
      <c r="C47" s="187">
        <f>C48+C49</f>
        <v>9945</v>
      </c>
      <c r="D47" s="187">
        <f t="shared" ref="D47:K47" si="11">D48+D49</f>
        <v>302</v>
      </c>
      <c r="E47" s="187">
        <f t="shared" si="11"/>
        <v>3774</v>
      </c>
      <c r="F47" s="187">
        <f t="shared" si="11"/>
        <v>70</v>
      </c>
      <c r="G47" s="187">
        <f t="shared" si="11"/>
        <v>70</v>
      </c>
      <c r="H47" s="187">
        <f t="shared" si="11"/>
        <v>10</v>
      </c>
      <c r="I47" s="187">
        <f t="shared" si="11"/>
        <v>70</v>
      </c>
      <c r="J47" s="187">
        <f t="shared" si="11"/>
        <v>10</v>
      </c>
      <c r="K47" s="187">
        <f t="shared" si="11"/>
        <v>80</v>
      </c>
    </row>
    <row r="48" spans="1:11" s="110" customFormat="1" ht="13.2" x14ac:dyDescent="0.25">
      <c r="A48" s="273">
        <v>34</v>
      </c>
      <c r="B48" s="236" t="s">
        <v>96</v>
      </c>
      <c r="C48" s="248">
        <f>Свиньи!C9</f>
        <v>8641</v>
      </c>
      <c r="D48" s="248">
        <f>Свиньи!D9</f>
        <v>200</v>
      </c>
      <c r="E48" s="248">
        <f>Свиньи!E9</f>
        <v>2470</v>
      </c>
      <c r="F48" s="248">
        <f>Свиньи!G9</f>
        <v>60</v>
      </c>
      <c r="G48" s="248">
        <f>Свиньи!H9</f>
        <v>60</v>
      </c>
      <c r="H48" s="248">
        <f>Свиньи!I9</f>
        <v>10</v>
      </c>
      <c r="I48" s="281">
        <f>F48</f>
        <v>60</v>
      </c>
      <c r="J48" s="59">
        <f t="shared" si="1"/>
        <v>10</v>
      </c>
      <c r="K48" s="59">
        <f t="shared" si="2"/>
        <v>70</v>
      </c>
    </row>
    <row r="49" spans="1:11" s="110" customFormat="1" ht="13.2" x14ac:dyDescent="0.25">
      <c r="A49" s="273">
        <v>35</v>
      </c>
      <c r="B49" s="236" t="s">
        <v>110</v>
      </c>
      <c r="C49" s="248">
        <f>Свиньи!C23</f>
        <v>1304</v>
      </c>
      <c r="D49" s="248">
        <f>Свиньи!D23</f>
        <v>102</v>
      </c>
      <c r="E49" s="248">
        <f>Свиньи!E23</f>
        <v>1304</v>
      </c>
      <c r="F49" s="248">
        <f>Свиньи!G23</f>
        <v>10</v>
      </c>
      <c r="G49" s="248">
        <f>Свиньи!H23</f>
        <v>10</v>
      </c>
      <c r="H49" s="248">
        <f>Свиньи!I23</f>
        <v>0</v>
      </c>
      <c r="I49" s="281">
        <f>F49</f>
        <v>10</v>
      </c>
      <c r="J49" s="59">
        <f t="shared" si="1"/>
        <v>0</v>
      </c>
      <c r="K49" s="59">
        <f t="shared" si="2"/>
        <v>10</v>
      </c>
    </row>
    <row r="50" spans="1:11" s="110" customFormat="1" ht="13.2" x14ac:dyDescent="0.25">
      <c r="A50" s="679" t="s">
        <v>135</v>
      </c>
      <c r="B50" s="680"/>
      <c r="C50" s="448">
        <f>C51+C52+C53</f>
        <v>51740</v>
      </c>
      <c r="D50" s="448">
        <f t="shared" ref="D50:K50" si="12">D51+D52+D53</f>
        <v>4946</v>
      </c>
      <c r="E50" s="448">
        <f t="shared" si="12"/>
        <v>5555</v>
      </c>
      <c r="F50" s="448">
        <f t="shared" si="12"/>
        <v>90</v>
      </c>
      <c r="G50" s="448">
        <f t="shared" si="12"/>
        <v>25</v>
      </c>
      <c r="H50" s="448">
        <f t="shared" si="12"/>
        <v>55</v>
      </c>
      <c r="I50" s="448">
        <f t="shared" si="12"/>
        <v>90</v>
      </c>
      <c r="J50" s="448">
        <f t="shared" si="12"/>
        <v>55</v>
      </c>
      <c r="K50" s="448">
        <f t="shared" si="12"/>
        <v>145</v>
      </c>
    </row>
    <row r="51" spans="1:11" s="110" customFormat="1" ht="13.2" x14ac:dyDescent="0.25">
      <c r="A51" s="279">
        <v>36</v>
      </c>
      <c r="B51" s="5" t="s">
        <v>135</v>
      </c>
      <c r="C51" s="14">
        <f>Свиньи!C48</f>
        <v>50289</v>
      </c>
      <c r="D51" s="14">
        <f>Свиньи!D48</f>
        <v>4717</v>
      </c>
      <c r="E51" s="14">
        <f>Свиньи!E48</f>
        <v>4813</v>
      </c>
      <c r="F51" s="14">
        <f>Свиньи!G48</f>
        <v>60</v>
      </c>
      <c r="G51" s="14">
        <f>Свиньи!H48</f>
        <v>10</v>
      </c>
      <c r="H51" s="14">
        <f>Свиньи!I48</f>
        <v>50</v>
      </c>
      <c r="I51" s="281">
        <f>F51</f>
        <v>60</v>
      </c>
      <c r="J51" s="59">
        <f t="shared" si="1"/>
        <v>50</v>
      </c>
      <c r="K51" s="59">
        <f t="shared" si="2"/>
        <v>110</v>
      </c>
    </row>
    <row r="52" spans="1:11" s="110" customFormat="1" ht="13.2" x14ac:dyDescent="0.25">
      <c r="A52" s="279">
        <v>37</v>
      </c>
      <c r="B52" s="5" t="s">
        <v>119</v>
      </c>
      <c r="C52" s="14">
        <f>Свиньи!C32</f>
        <v>1285</v>
      </c>
      <c r="D52" s="14">
        <f>Свиньи!D32</f>
        <v>210</v>
      </c>
      <c r="E52" s="14">
        <f>Свиньи!E32</f>
        <v>576</v>
      </c>
      <c r="F52" s="14">
        <f>Свиньи!G32</f>
        <v>25</v>
      </c>
      <c r="G52" s="14">
        <f>Свиньи!H32</f>
        <v>10</v>
      </c>
      <c r="H52" s="14">
        <f>Свиньи!I32</f>
        <v>5</v>
      </c>
      <c r="I52" s="281">
        <f>F52</f>
        <v>25</v>
      </c>
      <c r="J52" s="59">
        <f t="shared" si="1"/>
        <v>5</v>
      </c>
      <c r="K52" s="59">
        <f t="shared" si="2"/>
        <v>30</v>
      </c>
    </row>
    <row r="53" spans="1:11" s="110" customFormat="1" ht="13.2" x14ac:dyDescent="0.25">
      <c r="A53" s="279">
        <v>38</v>
      </c>
      <c r="B53" s="5" t="s">
        <v>134</v>
      </c>
      <c r="C53" s="14">
        <f>Свиньи!C47</f>
        <v>166</v>
      </c>
      <c r="D53" s="14">
        <f>Свиньи!D47</f>
        <v>19</v>
      </c>
      <c r="E53" s="14">
        <f>Свиньи!E47</f>
        <v>166</v>
      </c>
      <c r="F53" s="14">
        <f>Свиньи!G47</f>
        <v>5</v>
      </c>
      <c r="G53" s="14">
        <f>Свиньи!H47</f>
        <v>5</v>
      </c>
      <c r="H53" s="14">
        <f>Свиньи!I47</f>
        <v>0</v>
      </c>
      <c r="I53" s="281">
        <f>F53</f>
        <v>5</v>
      </c>
      <c r="J53" s="59">
        <f t="shared" si="1"/>
        <v>0</v>
      </c>
      <c r="K53" s="59">
        <f t="shared" si="2"/>
        <v>5</v>
      </c>
    </row>
    <row r="54" spans="1:11" s="110" customFormat="1" ht="13.2" x14ac:dyDescent="0.25">
      <c r="A54" s="679" t="s">
        <v>143</v>
      </c>
      <c r="B54" s="680"/>
      <c r="C54" s="187">
        <f>C55+C56+C57</f>
        <v>265340</v>
      </c>
      <c r="D54" s="187">
        <f t="shared" ref="D54:K54" si="13">D55+D56+D57</f>
        <v>17102</v>
      </c>
      <c r="E54" s="187">
        <f t="shared" si="13"/>
        <v>2436</v>
      </c>
      <c r="F54" s="187">
        <f t="shared" si="13"/>
        <v>160</v>
      </c>
      <c r="G54" s="187">
        <f t="shared" si="13"/>
        <v>30</v>
      </c>
      <c r="H54" s="187">
        <f t="shared" si="13"/>
        <v>100</v>
      </c>
      <c r="I54" s="187">
        <f t="shared" si="13"/>
        <v>160</v>
      </c>
      <c r="J54" s="187">
        <f t="shared" si="13"/>
        <v>100</v>
      </c>
      <c r="K54" s="187">
        <f t="shared" si="13"/>
        <v>260</v>
      </c>
    </row>
    <row r="55" spans="1:11" s="3" customFormat="1" ht="13.2" x14ac:dyDescent="0.25">
      <c r="A55" s="273">
        <v>39</v>
      </c>
      <c r="B55" s="5" t="s">
        <v>105</v>
      </c>
      <c r="C55" s="248">
        <f>Свиньи!C18</f>
        <v>182837</v>
      </c>
      <c r="D55" s="248">
        <f>Свиньи!D18</f>
        <v>11748</v>
      </c>
      <c r="E55" s="248">
        <f>Свиньи!E18</f>
        <v>470</v>
      </c>
      <c r="F55" s="248">
        <f>Свиньи!G18</f>
        <v>100</v>
      </c>
      <c r="G55" s="248">
        <f>Свиньи!H18</f>
        <v>10</v>
      </c>
      <c r="H55" s="248">
        <f>Свиньи!I18</f>
        <v>50</v>
      </c>
      <c r="I55" s="281">
        <f>F55</f>
        <v>100</v>
      </c>
      <c r="J55" s="59">
        <f t="shared" si="1"/>
        <v>50</v>
      </c>
      <c r="K55" s="59">
        <f t="shared" si="2"/>
        <v>150</v>
      </c>
    </row>
    <row r="56" spans="1:11" s="110" customFormat="1" ht="13.2" x14ac:dyDescent="0.25">
      <c r="A56" s="279">
        <v>40</v>
      </c>
      <c r="B56" s="5" t="s">
        <v>143</v>
      </c>
      <c r="C56" s="14">
        <f>Свиньи!C56</f>
        <v>81091</v>
      </c>
      <c r="D56" s="14">
        <f>Свиньи!D56</f>
        <v>5232</v>
      </c>
      <c r="E56" s="14">
        <f>Свиньи!E56</f>
        <v>554</v>
      </c>
      <c r="F56" s="14">
        <f>Свиньи!G56</f>
        <v>50</v>
      </c>
      <c r="G56" s="14">
        <f>Свиньи!H56</f>
        <v>10</v>
      </c>
      <c r="H56" s="14">
        <f>Свиньи!I56</f>
        <v>50</v>
      </c>
      <c r="I56" s="281">
        <f>F56</f>
        <v>50</v>
      </c>
      <c r="J56" s="59">
        <f t="shared" si="1"/>
        <v>50</v>
      </c>
      <c r="K56" s="59">
        <f t="shared" si="2"/>
        <v>100</v>
      </c>
    </row>
    <row r="57" spans="1:11" s="110" customFormat="1" ht="13.2" x14ac:dyDescent="0.25">
      <c r="A57" s="279">
        <v>41</v>
      </c>
      <c r="B57" s="5" t="s">
        <v>111</v>
      </c>
      <c r="C57" s="14">
        <f>Свиньи!C24</f>
        <v>1412</v>
      </c>
      <c r="D57" s="14">
        <f>Свиньи!D24</f>
        <v>122</v>
      </c>
      <c r="E57" s="14">
        <f>Свиньи!E24</f>
        <v>1412</v>
      </c>
      <c r="F57" s="14">
        <f>Свиньи!G24</f>
        <v>10</v>
      </c>
      <c r="G57" s="14">
        <f>Свиньи!H24</f>
        <v>10</v>
      </c>
      <c r="H57" s="14">
        <f>Свиньи!I24</f>
        <v>0</v>
      </c>
      <c r="I57" s="281">
        <f>F57</f>
        <v>10</v>
      </c>
      <c r="J57" s="59">
        <f t="shared" si="1"/>
        <v>0</v>
      </c>
      <c r="K57" s="59">
        <f t="shared" si="2"/>
        <v>10</v>
      </c>
    </row>
    <row r="58" spans="1:11" s="110" customFormat="1" ht="13.2" x14ac:dyDescent="0.25">
      <c r="A58" s="686" t="s">
        <v>136</v>
      </c>
      <c r="B58" s="680"/>
      <c r="C58" s="187">
        <f>C59+C60</f>
        <v>771</v>
      </c>
      <c r="D58" s="187">
        <f t="shared" ref="D58:K58" si="14">D59+D60</f>
        <v>133</v>
      </c>
      <c r="E58" s="187">
        <f t="shared" si="14"/>
        <v>771</v>
      </c>
      <c r="F58" s="187">
        <f t="shared" si="14"/>
        <v>15</v>
      </c>
      <c r="G58" s="187">
        <f t="shared" si="14"/>
        <v>15</v>
      </c>
      <c r="H58" s="187">
        <f t="shared" si="14"/>
        <v>0</v>
      </c>
      <c r="I58" s="187">
        <f t="shared" si="14"/>
        <v>15</v>
      </c>
      <c r="J58" s="187">
        <f t="shared" si="14"/>
        <v>0</v>
      </c>
      <c r="K58" s="187">
        <f t="shared" si="14"/>
        <v>15</v>
      </c>
    </row>
    <row r="59" spans="1:11" s="3" customFormat="1" ht="13.2" x14ac:dyDescent="0.25">
      <c r="A59" s="282">
        <v>42</v>
      </c>
      <c r="B59" s="5" t="s">
        <v>136</v>
      </c>
      <c r="C59" s="14">
        <f>Свиньи!C49</f>
        <v>650</v>
      </c>
      <c r="D59" s="14">
        <f>Свиньи!D49</f>
        <v>130</v>
      </c>
      <c r="E59" s="14">
        <f>Свиньи!E49</f>
        <v>650</v>
      </c>
      <c r="F59" s="14">
        <f>Свиньи!G49</f>
        <v>10</v>
      </c>
      <c r="G59" s="14">
        <f>Свиньи!H49</f>
        <v>10</v>
      </c>
      <c r="H59" s="14">
        <f>Свиньи!I49</f>
        <v>0</v>
      </c>
      <c r="I59" s="281">
        <f>F59</f>
        <v>10</v>
      </c>
      <c r="J59" s="59">
        <f t="shared" si="1"/>
        <v>0</v>
      </c>
      <c r="K59" s="59">
        <f t="shared" si="2"/>
        <v>10</v>
      </c>
    </row>
    <row r="60" spans="1:11" s="110" customFormat="1" ht="13.2" x14ac:dyDescent="0.25">
      <c r="A60" s="282">
        <v>43</v>
      </c>
      <c r="B60" s="5" t="s">
        <v>95</v>
      </c>
      <c r="C60" s="14">
        <f>Свиньи!C8</f>
        <v>121</v>
      </c>
      <c r="D60" s="14">
        <f>Свиньи!D8</f>
        <v>3</v>
      </c>
      <c r="E60" s="14">
        <f>Свиньи!E8</f>
        <v>121</v>
      </c>
      <c r="F60" s="14">
        <f>Свиньи!G8</f>
        <v>5</v>
      </c>
      <c r="G60" s="14">
        <f>Свиньи!H8</f>
        <v>5</v>
      </c>
      <c r="H60" s="14">
        <f>Свиньи!I8</f>
        <v>0</v>
      </c>
      <c r="I60" s="281">
        <f>F60</f>
        <v>5</v>
      </c>
      <c r="J60" s="59">
        <f t="shared" si="1"/>
        <v>0</v>
      </c>
      <c r="K60" s="59">
        <f t="shared" si="2"/>
        <v>5</v>
      </c>
    </row>
    <row r="61" spans="1:11" s="110" customFormat="1" ht="13.2" x14ac:dyDescent="0.25">
      <c r="A61" s="686" t="s">
        <v>113</v>
      </c>
      <c r="B61" s="680"/>
      <c r="C61" s="187">
        <f>C62</f>
        <v>222</v>
      </c>
      <c r="D61" s="187">
        <f t="shared" ref="D61:K61" si="15">D62</f>
        <v>54</v>
      </c>
      <c r="E61" s="187">
        <f t="shared" si="15"/>
        <v>222</v>
      </c>
      <c r="F61" s="187">
        <f t="shared" si="15"/>
        <v>10</v>
      </c>
      <c r="G61" s="187">
        <f t="shared" si="15"/>
        <v>10</v>
      </c>
      <c r="H61" s="187">
        <f t="shared" si="15"/>
        <v>0</v>
      </c>
      <c r="I61" s="187">
        <f t="shared" si="15"/>
        <v>10</v>
      </c>
      <c r="J61" s="187">
        <f t="shared" si="15"/>
        <v>0</v>
      </c>
      <c r="K61" s="187">
        <f t="shared" si="15"/>
        <v>10</v>
      </c>
    </row>
    <row r="62" spans="1:11" s="110" customFormat="1" ht="13.2" x14ac:dyDescent="0.25">
      <c r="A62" s="270">
        <v>44</v>
      </c>
      <c r="B62" s="94" t="s">
        <v>113</v>
      </c>
      <c r="C62" s="169">
        <f>Свиньи!C26</f>
        <v>222</v>
      </c>
      <c r="D62" s="169">
        <f>Свиньи!D26</f>
        <v>54</v>
      </c>
      <c r="E62" s="169">
        <f>Свиньи!E26</f>
        <v>222</v>
      </c>
      <c r="F62" s="169">
        <f>Свиньи!G26</f>
        <v>10</v>
      </c>
      <c r="G62" s="169">
        <f>Свиньи!H26</f>
        <v>10</v>
      </c>
      <c r="H62" s="169">
        <f>Свиньи!I26</f>
        <v>0</v>
      </c>
      <c r="I62" s="281">
        <f>F62</f>
        <v>10</v>
      </c>
      <c r="J62" s="59">
        <f t="shared" si="1"/>
        <v>0</v>
      </c>
      <c r="K62" s="59">
        <f t="shared" si="2"/>
        <v>10</v>
      </c>
    </row>
    <row r="63" spans="1:11" s="110" customFormat="1" ht="13.2" x14ac:dyDescent="0.25">
      <c r="A63" s="686" t="s">
        <v>142</v>
      </c>
      <c r="B63" s="680"/>
      <c r="C63" s="187">
        <f>C64+C65</f>
        <v>1771</v>
      </c>
      <c r="D63" s="187">
        <f t="shared" ref="D63:K63" si="16">D64+D65</f>
        <v>321</v>
      </c>
      <c r="E63" s="187">
        <f t="shared" si="16"/>
        <v>1771</v>
      </c>
      <c r="F63" s="187">
        <f t="shared" si="16"/>
        <v>15</v>
      </c>
      <c r="G63" s="187">
        <f t="shared" si="16"/>
        <v>15</v>
      </c>
      <c r="H63" s="187">
        <f t="shared" si="16"/>
        <v>0</v>
      </c>
      <c r="I63" s="187">
        <f t="shared" si="16"/>
        <v>15</v>
      </c>
      <c r="J63" s="187">
        <f t="shared" si="16"/>
        <v>0</v>
      </c>
      <c r="K63" s="187">
        <f t="shared" si="16"/>
        <v>15</v>
      </c>
    </row>
    <row r="64" spans="1:11" s="110" customFormat="1" ht="13.2" x14ac:dyDescent="0.25">
      <c r="A64" s="282">
        <v>45</v>
      </c>
      <c r="B64" s="5" t="s">
        <v>142</v>
      </c>
      <c r="C64" s="14">
        <f>Свиньи!C55</f>
        <v>173</v>
      </c>
      <c r="D64" s="14">
        <f>Свиньи!D55</f>
        <v>21</v>
      </c>
      <c r="E64" s="14">
        <f>Свиньи!E55</f>
        <v>173</v>
      </c>
      <c r="F64" s="14">
        <f>Свиньи!G55</f>
        <v>5</v>
      </c>
      <c r="G64" s="14">
        <f>Свиньи!H55</f>
        <v>5</v>
      </c>
      <c r="H64" s="14">
        <f>Свиньи!I55</f>
        <v>0</v>
      </c>
      <c r="I64" s="281">
        <f>F64</f>
        <v>5</v>
      </c>
      <c r="J64" s="59">
        <f t="shared" si="1"/>
        <v>0</v>
      </c>
      <c r="K64" s="59">
        <f t="shared" si="2"/>
        <v>5</v>
      </c>
    </row>
    <row r="65" spans="1:11" s="110" customFormat="1" ht="13.2" x14ac:dyDescent="0.25">
      <c r="A65" s="282">
        <v>46</v>
      </c>
      <c r="B65" s="5" t="s">
        <v>98</v>
      </c>
      <c r="C65" s="14">
        <f>Свиньи!C11</f>
        <v>1598</v>
      </c>
      <c r="D65" s="14">
        <f>Свиньи!D11</f>
        <v>300</v>
      </c>
      <c r="E65" s="14">
        <f>Свиньи!E11</f>
        <v>1598</v>
      </c>
      <c r="F65" s="14">
        <f>Свиньи!G11</f>
        <v>10</v>
      </c>
      <c r="G65" s="14">
        <f>Свиньи!H11</f>
        <v>10</v>
      </c>
      <c r="H65" s="14">
        <f>Свиньи!I11</f>
        <v>0</v>
      </c>
      <c r="I65" s="281">
        <f>F65</f>
        <v>10</v>
      </c>
      <c r="J65" s="59">
        <f t="shared" si="1"/>
        <v>0</v>
      </c>
      <c r="K65" s="59">
        <f t="shared" si="2"/>
        <v>10</v>
      </c>
    </row>
    <row r="66" spans="1:11" s="110" customFormat="1" ht="13.2" x14ac:dyDescent="0.25">
      <c r="A66" s="686" t="s">
        <v>118</v>
      </c>
      <c r="B66" s="680"/>
      <c r="C66" s="187">
        <f>C67</f>
        <v>220</v>
      </c>
      <c r="D66" s="187">
        <f t="shared" ref="D66:K66" si="17">D67</f>
        <v>23</v>
      </c>
      <c r="E66" s="187">
        <f t="shared" si="17"/>
        <v>220</v>
      </c>
      <c r="F66" s="187">
        <f t="shared" si="17"/>
        <v>10</v>
      </c>
      <c r="G66" s="187">
        <f t="shared" si="17"/>
        <v>10</v>
      </c>
      <c r="H66" s="187">
        <f t="shared" si="17"/>
        <v>0</v>
      </c>
      <c r="I66" s="187">
        <f t="shared" si="17"/>
        <v>10</v>
      </c>
      <c r="J66" s="187">
        <f t="shared" si="17"/>
        <v>0</v>
      </c>
      <c r="K66" s="187">
        <f t="shared" si="17"/>
        <v>10</v>
      </c>
    </row>
    <row r="67" spans="1:11" s="110" customFormat="1" ht="13.2" x14ac:dyDescent="0.25">
      <c r="A67" s="270">
        <v>47</v>
      </c>
      <c r="B67" s="94" t="s">
        <v>118</v>
      </c>
      <c r="C67" s="169">
        <f>Свиньи!C31</f>
        <v>220</v>
      </c>
      <c r="D67" s="169">
        <f>Свиньи!D31</f>
        <v>23</v>
      </c>
      <c r="E67" s="169">
        <f>Свиньи!E31</f>
        <v>220</v>
      </c>
      <c r="F67" s="169">
        <f>Свиньи!G31</f>
        <v>10</v>
      </c>
      <c r="G67" s="169">
        <f>Свиньи!H31</f>
        <v>10</v>
      </c>
      <c r="H67" s="169">
        <f>Свиньи!I31</f>
        <v>0</v>
      </c>
      <c r="I67" s="194">
        <f>F67</f>
        <v>10</v>
      </c>
      <c r="J67" s="59">
        <f t="shared" si="1"/>
        <v>0</v>
      </c>
      <c r="K67" s="59">
        <f t="shared" si="2"/>
        <v>10</v>
      </c>
    </row>
    <row r="68" spans="1:11" s="110" customFormat="1" ht="13.2" x14ac:dyDescent="0.25">
      <c r="A68" s="687" t="s">
        <v>163</v>
      </c>
      <c r="B68" s="688"/>
      <c r="C68" s="187">
        <f>C69+C70+C71+C72+C73+C74+C75+C76</f>
        <v>5184</v>
      </c>
      <c r="D68" s="187">
        <f t="shared" ref="D68:K68" si="18">D69+D70+D71+D72+D73+D74+D75+D76</f>
        <v>747</v>
      </c>
      <c r="E68" s="187">
        <f t="shared" si="18"/>
        <v>5056</v>
      </c>
      <c r="F68" s="187">
        <f t="shared" si="18"/>
        <v>90</v>
      </c>
      <c r="G68" s="187">
        <f t="shared" si="18"/>
        <v>90</v>
      </c>
      <c r="H68" s="187">
        <f t="shared" si="18"/>
        <v>0</v>
      </c>
      <c r="I68" s="187">
        <f t="shared" si="18"/>
        <v>90</v>
      </c>
      <c r="J68" s="187">
        <f t="shared" si="18"/>
        <v>0</v>
      </c>
      <c r="K68" s="187">
        <f t="shared" si="18"/>
        <v>90</v>
      </c>
    </row>
    <row r="69" spans="1:11" s="110" customFormat="1" ht="13.2" x14ac:dyDescent="0.25">
      <c r="A69" s="239">
        <v>48</v>
      </c>
      <c r="B69" s="5" t="s">
        <v>92</v>
      </c>
      <c r="C69" s="248">
        <f>Свиньи!C7</f>
        <v>451</v>
      </c>
      <c r="D69" s="248">
        <f>Свиньи!D7</f>
        <v>47</v>
      </c>
      <c r="E69" s="248">
        <f>Свиньи!E7</f>
        <v>451</v>
      </c>
      <c r="F69" s="248">
        <f>Свиньи!G7</f>
        <v>10</v>
      </c>
      <c r="G69" s="248">
        <f>Свиньи!H7</f>
        <v>10</v>
      </c>
      <c r="H69" s="248">
        <f>Свиньи!I7</f>
        <v>0</v>
      </c>
      <c r="I69" s="281">
        <f t="shared" ref="I69:I75" si="19">F69</f>
        <v>10</v>
      </c>
      <c r="J69" s="59">
        <f t="shared" si="1"/>
        <v>0</v>
      </c>
      <c r="K69" s="59">
        <f t="shared" si="2"/>
        <v>10</v>
      </c>
    </row>
    <row r="70" spans="1:11" s="110" customFormat="1" ht="13.2" x14ac:dyDescent="0.25">
      <c r="A70" s="239">
        <v>49</v>
      </c>
      <c r="B70" s="5" t="s">
        <v>106</v>
      </c>
      <c r="C70" s="14">
        <f>Свиньи!C19</f>
        <v>483</v>
      </c>
      <c r="D70" s="14">
        <f>Свиньи!D19</f>
        <v>29</v>
      </c>
      <c r="E70" s="14">
        <f>Свиньи!E19</f>
        <v>483</v>
      </c>
      <c r="F70" s="14">
        <f>Свиньи!G19</f>
        <v>5</v>
      </c>
      <c r="G70" s="14">
        <f>Свиньи!H19</f>
        <v>5</v>
      </c>
      <c r="H70" s="14">
        <f>Свиньи!I19</f>
        <v>0</v>
      </c>
      <c r="I70" s="281">
        <f t="shared" si="19"/>
        <v>5</v>
      </c>
      <c r="J70" s="59">
        <f t="shared" si="1"/>
        <v>0</v>
      </c>
      <c r="K70" s="59">
        <f t="shared" si="2"/>
        <v>5</v>
      </c>
    </row>
    <row r="71" spans="1:11" s="110" customFormat="1" ht="13.2" x14ac:dyDescent="0.25">
      <c r="A71" s="239">
        <v>50</v>
      </c>
      <c r="B71" s="5" t="s">
        <v>117</v>
      </c>
      <c r="C71" s="14">
        <f>Свиньи!C30</f>
        <v>1077</v>
      </c>
      <c r="D71" s="14">
        <f>Свиньи!D30</f>
        <v>0</v>
      </c>
      <c r="E71" s="14">
        <f>Свиньи!E30</f>
        <v>1077</v>
      </c>
      <c r="F71" s="14">
        <f>Свиньи!G30</f>
        <v>20</v>
      </c>
      <c r="G71" s="14">
        <f>Свиньи!H30</f>
        <v>20</v>
      </c>
      <c r="H71" s="14">
        <f>Свиньи!I30</f>
        <v>0</v>
      </c>
      <c r="I71" s="281">
        <f t="shared" si="19"/>
        <v>20</v>
      </c>
      <c r="J71" s="59">
        <f t="shared" si="1"/>
        <v>0</v>
      </c>
      <c r="K71" s="59">
        <f t="shared" si="2"/>
        <v>20</v>
      </c>
    </row>
    <row r="72" spans="1:11" s="110" customFormat="1" ht="13.2" x14ac:dyDescent="0.25">
      <c r="A72" s="239">
        <v>51</v>
      </c>
      <c r="B72" s="245" t="s">
        <v>122</v>
      </c>
      <c r="C72" s="248">
        <f>Свиньи!C35</f>
        <v>511</v>
      </c>
      <c r="D72" s="248">
        <f>Свиньи!D35</f>
        <v>286</v>
      </c>
      <c r="E72" s="248">
        <f>Свиньи!E35</f>
        <v>511</v>
      </c>
      <c r="F72" s="248">
        <f>Свиньи!G35</f>
        <v>20</v>
      </c>
      <c r="G72" s="248">
        <f>Свиньи!H35</f>
        <v>20</v>
      </c>
      <c r="H72" s="248">
        <f>Свиньи!I35</f>
        <v>0</v>
      </c>
      <c r="I72" s="281">
        <f t="shared" si="19"/>
        <v>20</v>
      </c>
      <c r="J72" s="59">
        <f>H72</f>
        <v>0</v>
      </c>
      <c r="K72" s="59">
        <f>J72+I72</f>
        <v>20</v>
      </c>
    </row>
    <row r="73" spans="1:11" s="110" customFormat="1" ht="13.2" x14ac:dyDescent="0.25">
      <c r="A73" s="239">
        <v>52</v>
      </c>
      <c r="B73" s="5" t="s">
        <v>126</v>
      </c>
      <c r="C73" s="14">
        <f>Свиньи!C39</f>
        <v>320</v>
      </c>
      <c r="D73" s="14">
        <f>Свиньи!D39</f>
        <v>50</v>
      </c>
      <c r="E73" s="14">
        <f>Свиньи!E39</f>
        <v>320</v>
      </c>
      <c r="F73" s="14">
        <f>Свиньи!G39</f>
        <v>10</v>
      </c>
      <c r="G73" s="14">
        <f>Свиньи!H39</f>
        <v>10</v>
      </c>
      <c r="H73" s="14">
        <f>Свиньи!I39</f>
        <v>0</v>
      </c>
      <c r="I73" s="281">
        <f t="shared" si="19"/>
        <v>10</v>
      </c>
      <c r="J73" s="59">
        <f>H73</f>
        <v>0</v>
      </c>
      <c r="K73" s="59">
        <f>J73+I73</f>
        <v>10</v>
      </c>
    </row>
    <row r="74" spans="1:11" s="110" customFormat="1" ht="13.2" x14ac:dyDescent="0.25">
      <c r="A74" s="239">
        <v>53</v>
      </c>
      <c r="B74" s="5" t="s">
        <v>132</v>
      </c>
      <c r="C74" s="14">
        <f>Свиньи!C45</f>
        <v>115</v>
      </c>
      <c r="D74" s="14">
        <f>Свиньи!D45</f>
        <v>47</v>
      </c>
      <c r="E74" s="14">
        <f>Свиньи!E45</f>
        <v>115</v>
      </c>
      <c r="F74" s="14">
        <f>Свиньи!G45</f>
        <v>10</v>
      </c>
      <c r="G74" s="14">
        <f>Свиньи!H45</f>
        <v>10</v>
      </c>
      <c r="H74" s="14">
        <f>Свиньи!I45</f>
        <v>0</v>
      </c>
      <c r="I74" s="281">
        <f t="shared" si="19"/>
        <v>10</v>
      </c>
      <c r="J74" s="59">
        <f>H74</f>
        <v>0</v>
      </c>
      <c r="K74" s="59">
        <f>J74+I74</f>
        <v>10</v>
      </c>
    </row>
    <row r="75" spans="1:11" s="110" customFormat="1" ht="13.2" x14ac:dyDescent="0.25">
      <c r="A75" s="239">
        <v>54</v>
      </c>
      <c r="B75" s="5" t="s">
        <v>138</v>
      </c>
      <c r="C75" s="14">
        <f>Свиньи!C51</f>
        <v>1747</v>
      </c>
      <c r="D75" s="14">
        <f>Свиньи!D51</f>
        <v>188</v>
      </c>
      <c r="E75" s="14">
        <f>Свиньи!E51</f>
        <v>1619</v>
      </c>
      <c r="F75" s="14">
        <f>Свиньи!G51</f>
        <v>10</v>
      </c>
      <c r="G75" s="14">
        <f>Свиньи!H51</f>
        <v>10</v>
      </c>
      <c r="H75" s="14">
        <f>Свиньи!I51</f>
        <v>0</v>
      </c>
      <c r="I75" s="281">
        <f t="shared" si="19"/>
        <v>10</v>
      </c>
      <c r="J75" s="59">
        <f>H75</f>
        <v>0</v>
      </c>
      <c r="K75" s="59">
        <f>J75+I75</f>
        <v>10</v>
      </c>
    </row>
    <row r="76" spans="1:11" s="110" customFormat="1" ht="13.2" x14ac:dyDescent="0.25">
      <c r="A76" s="239">
        <v>55</v>
      </c>
      <c r="B76" s="5" t="s">
        <v>146</v>
      </c>
      <c r="C76" s="14">
        <f>Свиньи!C59</f>
        <v>480</v>
      </c>
      <c r="D76" s="14">
        <f>Свиньи!D59</f>
        <v>100</v>
      </c>
      <c r="E76" s="14">
        <f>Свиньи!E59</f>
        <v>480</v>
      </c>
      <c r="F76" s="14">
        <f>Свиньи!G59</f>
        <v>5</v>
      </c>
      <c r="G76" s="14">
        <f>Свиньи!H59</f>
        <v>5</v>
      </c>
      <c r="H76" s="14">
        <f>Свиньи!I59</f>
        <v>0</v>
      </c>
      <c r="I76" s="281">
        <f>F76</f>
        <v>5</v>
      </c>
      <c r="J76" s="59">
        <f>H76</f>
        <v>0</v>
      </c>
      <c r="K76" s="59">
        <f>J76+I76</f>
        <v>5</v>
      </c>
    </row>
    <row r="77" spans="1:11" s="110" customFormat="1" ht="28.2" customHeight="1" x14ac:dyDescent="0.25">
      <c r="A77" s="700" t="s">
        <v>164</v>
      </c>
      <c r="B77" s="701"/>
      <c r="C77" s="195">
        <f>C5+C10+C15+C21+C27+C31+C36+C42+C50+C68</f>
        <v>141635</v>
      </c>
      <c r="D77" s="195">
        <f t="shared" ref="D77:K77" si="20">D5+D10+D15+D21+D27+D31+D36+D42+D50+D68</f>
        <v>21883</v>
      </c>
      <c r="E77" s="195">
        <f t="shared" si="20"/>
        <v>31882</v>
      </c>
      <c r="F77" s="195">
        <f t="shared" si="20"/>
        <v>715</v>
      </c>
      <c r="G77" s="195">
        <f t="shared" si="20"/>
        <v>468</v>
      </c>
      <c r="H77" s="195">
        <f t="shared" si="20"/>
        <v>335</v>
      </c>
      <c r="I77" s="195">
        <f t="shared" si="20"/>
        <v>715</v>
      </c>
      <c r="J77" s="195">
        <f t="shared" si="20"/>
        <v>335</v>
      </c>
      <c r="K77" s="195">
        <f t="shared" si="20"/>
        <v>1050</v>
      </c>
    </row>
    <row r="78" spans="1:11" s="110" customFormat="1" ht="26.4" customHeight="1" x14ac:dyDescent="0.25">
      <c r="A78" s="705" t="s">
        <v>165</v>
      </c>
      <c r="B78" s="706"/>
      <c r="C78" s="196">
        <f>C5+C10+C15+C21+C27+C31+C36+C42+C45+C47+C50+C54+C58+C61+C63+C66+C68</f>
        <v>420025</v>
      </c>
      <c r="D78" s="196">
        <f t="shared" ref="D78:K78" si="21">D5+D10+D15+D21+D27+D31+D36+D42+D45+D47+D50+D54+D58+D61+D63+D66+D68</f>
        <v>39838</v>
      </c>
      <c r="E78" s="196">
        <f t="shared" si="21"/>
        <v>41197</v>
      </c>
      <c r="F78" s="196">
        <f t="shared" si="21"/>
        <v>1000</v>
      </c>
      <c r="G78" s="196">
        <f t="shared" si="21"/>
        <v>623</v>
      </c>
      <c r="H78" s="196">
        <f t="shared" si="21"/>
        <v>445</v>
      </c>
      <c r="I78" s="196">
        <f t="shared" si="21"/>
        <v>1000</v>
      </c>
      <c r="J78" s="196">
        <f t="shared" si="21"/>
        <v>445</v>
      </c>
      <c r="K78" s="196">
        <f t="shared" si="21"/>
        <v>1445</v>
      </c>
    </row>
  </sheetData>
  <mergeCells count="24">
    <mergeCell ref="A66:B66"/>
    <mergeCell ref="A68:B68"/>
    <mergeCell ref="A77:B77"/>
    <mergeCell ref="A78:B78"/>
    <mergeCell ref="A36:B36"/>
    <mergeCell ref="A42:B42"/>
    <mergeCell ref="A47:B47"/>
    <mergeCell ref="A54:B54"/>
    <mergeCell ref="A58:B58"/>
    <mergeCell ref="A61:B61"/>
    <mergeCell ref="A63:B63"/>
    <mergeCell ref="A50:B50"/>
    <mergeCell ref="A31:B31"/>
    <mergeCell ref="A1:H1"/>
    <mergeCell ref="A2:A4"/>
    <mergeCell ref="B2:B4"/>
    <mergeCell ref="F2:H2"/>
    <mergeCell ref="C3:E3"/>
    <mergeCell ref="F3:G3"/>
    <mergeCell ref="A5:B5"/>
    <mergeCell ref="A10:B10"/>
    <mergeCell ref="A15:B15"/>
    <mergeCell ref="A21:B21"/>
    <mergeCell ref="A27:B27"/>
  </mergeCells>
  <pageMargins left="0" right="0" top="0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83"/>
  <sheetViews>
    <sheetView zoomScale="80" zoomScaleNormal="80" workbookViewId="0">
      <pane xSplit="2" ySplit="4" topLeftCell="C50" activePane="bottomRight" state="frozen"/>
      <selection activeCell="B57" sqref="B57"/>
      <selection pane="topRight" activeCell="B57" sqref="B57"/>
      <selection pane="bottomLeft" activeCell="B57" sqref="B57"/>
      <selection pane="bottomRight" activeCell="I67" sqref="I67"/>
    </sheetView>
  </sheetViews>
  <sheetFormatPr defaultColWidth="4.33203125" defaultRowHeight="11.4" customHeight="1" x14ac:dyDescent="0.25"/>
  <cols>
    <col min="1" max="1" width="3.6640625" style="111" customWidth="1"/>
    <col min="2" max="2" width="21.33203125" style="111" customWidth="1"/>
    <col min="3" max="3" width="17.5546875" style="111" customWidth="1"/>
    <col min="4" max="4" width="14.6640625" style="111" customWidth="1"/>
    <col min="5" max="5" width="17.6640625" style="111" customWidth="1"/>
    <col min="6" max="6" width="15.109375" style="111" customWidth="1"/>
    <col min="7" max="7" width="14.6640625" style="111" customWidth="1"/>
    <col min="8" max="8" width="14.33203125" style="111" customWidth="1"/>
    <col min="9" max="9" width="19.109375" style="111" customWidth="1"/>
    <col min="10" max="10" width="10.6640625" style="111" customWidth="1"/>
    <col min="11" max="12" width="10.5546875" style="111" customWidth="1"/>
    <col min="13" max="13" width="8" style="111" customWidth="1"/>
    <col min="14" max="14" width="12.5546875" style="111" customWidth="1"/>
    <col min="15" max="15" width="12.33203125" style="111" customWidth="1"/>
    <col min="16" max="16" width="11.6640625" style="111" customWidth="1"/>
    <col min="17" max="17" width="10.6640625" style="111" customWidth="1"/>
    <col min="18" max="18" width="9.33203125" style="111" customWidth="1"/>
    <col min="19" max="20" width="10" style="111" customWidth="1"/>
    <col min="21" max="21" width="11.6640625" style="111" customWidth="1"/>
    <col min="22" max="16384" width="4.33203125" style="111"/>
  </cols>
  <sheetData>
    <row r="1" spans="1:21" ht="33" customHeight="1" x14ac:dyDescent="0.25">
      <c r="A1" s="707" t="s">
        <v>307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</row>
    <row r="2" spans="1:21" ht="103.2" customHeight="1" x14ac:dyDescent="0.25">
      <c r="A2" s="709" t="s">
        <v>294</v>
      </c>
      <c r="B2" s="709" t="s">
        <v>1</v>
      </c>
      <c r="C2" s="171" t="s">
        <v>86</v>
      </c>
      <c r="D2" s="171" t="s">
        <v>87</v>
      </c>
      <c r="E2" s="171" t="s">
        <v>310</v>
      </c>
      <c r="F2" s="174" t="s">
        <v>309</v>
      </c>
      <c r="G2" s="175" t="s">
        <v>325</v>
      </c>
      <c r="H2" s="175" t="s">
        <v>324</v>
      </c>
      <c r="I2" s="292" t="s">
        <v>359</v>
      </c>
      <c r="J2" s="711" t="s">
        <v>323</v>
      </c>
      <c r="K2" s="711"/>
      <c r="L2" s="401" t="s">
        <v>326</v>
      </c>
      <c r="M2" s="401" t="s">
        <v>163</v>
      </c>
      <c r="N2" s="502" t="s">
        <v>308</v>
      </c>
      <c r="O2" s="502" t="s">
        <v>347</v>
      </c>
      <c r="P2" s="502" t="s">
        <v>358</v>
      </c>
      <c r="Q2" s="401" t="s">
        <v>327</v>
      </c>
      <c r="R2" s="401" t="s">
        <v>163</v>
      </c>
      <c r="S2" s="401" t="s">
        <v>313</v>
      </c>
      <c r="T2" s="401" t="s">
        <v>163</v>
      </c>
      <c r="U2" s="293" t="s">
        <v>311</v>
      </c>
    </row>
    <row r="3" spans="1:21" ht="37.5" customHeight="1" x14ac:dyDescent="0.25">
      <c r="A3" s="709"/>
      <c r="B3" s="709"/>
      <c r="C3" s="289" t="s">
        <v>257</v>
      </c>
      <c r="D3" s="289" t="s">
        <v>257</v>
      </c>
      <c r="E3" s="289" t="s">
        <v>257</v>
      </c>
      <c r="F3" s="289" t="s">
        <v>257</v>
      </c>
      <c r="G3" s="289" t="s">
        <v>257</v>
      </c>
      <c r="H3" s="289" t="s">
        <v>257</v>
      </c>
      <c r="I3" s="289" t="s">
        <v>257</v>
      </c>
      <c r="J3" s="286" t="s">
        <v>184</v>
      </c>
      <c r="K3" s="286" t="s">
        <v>291</v>
      </c>
      <c r="L3" s="290" t="s">
        <v>297</v>
      </c>
      <c r="M3" s="290"/>
      <c r="N3" s="290" t="s">
        <v>297</v>
      </c>
      <c r="O3" s="290" t="s">
        <v>297</v>
      </c>
      <c r="P3" s="290" t="s">
        <v>297</v>
      </c>
      <c r="Q3" s="290" t="s">
        <v>297</v>
      </c>
      <c r="R3" s="290"/>
      <c r="S3" s="290" t="s">
        <v>297</v>
      </c>
      <c r="T3" s="290"/>
      <c r="U3" s="294" t="s">
        <v>185</v>
      </c>
    </row>
    <row r="4" spans="1:21" ht="13.2" customHeight="1" x14ac:dyDescent="0.25">
      <c r="A4" s="681" t="s">
        <v>97</v>
      </c>
      <c r="B4" s="682"/>
      <c r="C4" s="197">
        <f>C5+C6+C7+C8</f>
        <v>26</v>
      </c>
      <c r="D4" s="197">
        <f t="shared" ref="D4" si="0">D5+D6+D7+D8</f>
        <v>870</v>
      </c>
      <c r="E4" s="197">
        <f t="shared" ref="E4" si="1">E5+E6+E7+E8</f>
        <v>960</v>
      </c>
      <c r="F4" s="197">
        <f t="shared" ref="F4" si="2">F5+F6+F7+F8</f>
        <v>360</v>
      </c>
      <c r="G4" s="197">
        <f t="shared" ref="G4" si="3">G5+G6+G7+G8</f>
        <v>40</v>
      </c>
      <c r="H4" s="197">
        <f t="shared" ref="H4" si="4">H5+H6+H7+H8</f>
        <v>0</v>
      </c>
      <c r="I4" s="197">
        <f t="shared" ref="I4" si="5">I5+I6+I7+I8</f>
        <v>0</v>
      </c>
      <c r="J4" s="197">
        <f t="shared" ref="J4" si="6">J5+J6+J7+J8</f>
        <v>10</v>
      </c>
      <c r="K4" s="197">
        <f t="shared" ref="K4" si="7">K5+K6+K7+K8</f>
        <v>8</v>
      </c>
      <c r="L4" s="197">
        <f t="shared" ref="L4" si="8">L5+L6+L7+L8</f>
        <v>26</v>
      </c>
      <c r="M4" s="197">
        <f t="shared" ref="M4" si="9">M5+M6+M7+M8</f>
        <v>0</v>
      </c>
      <c r="N4" s="197">
        <f t="shared" ref="N4" si="10">N5+N6+N7+N8</f>
        <v>1740</v>
      </c>
      <c r="O4" s="197">
        <f t="shared" ref="O4" si="11">O5+O6+O7+O8</f>
        <v>4800</v>
      </c>
      <c r="P4" s="197">
        <f t="shared" ref="P4" si="12">P5+P6+P7+P8</f>
        <v>1800</v>
      </c>
      <c r="Q4" s="197">
        <f t="shared" ref="Q4" si="13">Q5+Q6+Q7+Q8</f>
        <v>80</v>
      </c>
      <c r="R4" s="197">
        <f t="shared" ref="R4" si="14">R5+R6+R7+R8</f>
        <v>0</v>
      </c>
      <c r="S4" s="197">
        <f t="shared" ref="S4" si="15">S5+S6+S7+S8</f>
        <v>18</v>
      </c>
      <c r="T4" s="197">
        <f t="shared" ref="T4" si="16">T5+T6+T7+T8</f>
        <v>0</v>
      </c>
      <c r="U4" s="197">
        <f>N4+O4+P4</f>
        <v>8340</v>
      </c>
    </row>
    <row r="5" spans="1:21" ht="13.2" x14ac:dyDescent="0.25">
      <c r="A5" s="92">
        <v>1</v>
      </c>
      <c r="B5" s="112" t="s">
        <v>97</v>
      </c>
      <c r="C5" s="181">
        <f>'другие '!G10</f>
        <v>8</v>
      </c>
      <c r="D5" s="181">
        <f>'другие '!H10</f>
        <v>500</v>
      </c>
      <c r="E5" s="181">
        <f>'другие '!I10</f>
        <v>250</v>
      </c>
      <c r="F5" s="181">
        <f>'другие '!J10</f>
        <v>80</v>
      </c>
      <c r="G5" s="181">
        <f>'другие '!K10</f>
        <v>10</v>
      </c>
      <c r="H5" s="181">
        <f>'другие '!L10</f>
        <v>0</v>
      </c>
      <c r="I5" s="387"/>
      <c r="J5" s="181">
        <f>'другие '!M10</f>
        <v>4</v>
      </c>
      <c r="K5" s="181">
        <f>'другие '!N10</f>
        <v>5</v>
      </c>
      <c r="L5" s="291">
        <f>C5</f>
        <v>8</v>
      </c>
      <c r="M5" s="291"/>
      <c r="N5" s="291">
        <f>D5*2</f>
        <v>1000</v>
      </c>
      <c r="O5" s="291">
        <f>E5*5</f>
        <v>1250</v>
      </c>
      <c r="P5" s="291">
        <f t="shared" ref="P5:P8" si="17">F5*5</f>
        <v>400</v>
      </c>
      <c r="Q5" s="389">
        <f>G5*2+H5</f>
        <v>20</v>
      </c>
      <c r="R5" s="399"/>
      <c r="S5" s="381">
        <f>K5+J5</f>
        <v>9</v>
      </c>
      <c r="T5" s="381"/>
      <c r="U5" s="197">
        <f t="shared" ref="U5:U68" si="18">N5+O5+P5</f>
        <v>2650</v>
      </c>
    </row>
    <row r="6" spans="1:21" ht="13.2" x14ac:dyDescent="0.25">
      <c r="A6" s="239"/>
      <c r="B6" s="5" t="s">
        <v>109</v>
      </c>
      <c r="C6" s="313">
        <f>'другие '!G22</f>
        <v>5</v>
      </c>
      <c r="D6" s="313">
        <f>'другие '!H22</f>
        <v>100</v>
      </c>
      <c r="E6" s="313">
        <f>'другие '!I22</f>
        <v>330</v>
      </c>
      <c r="F6" s="313">
        <f>'другие '!J22</f>
        <v>120</v>
      </c>
      <c r="G6" s="313">
        <f>'другие '!K22</f>
        <v>10</v>
      </c>
      <c r="H6" s="313">
        <f>'другие '!L22</f>
        <v>0</v>
      </c>
      <c r="I6" s="382"/>
      <c r="J6" s="313">
        <f>'другие '!M22</f>
        <v>2</v>
      </c>
      <c r="K6" s="313">
        <f>'другие '!N22</f>
        <v>1</v>
      </c>
      <c r="L6" s="291">
        <f>C6</f>
        <v>5</v>
      </c>
      <c r="M6" s="291"/>
      <c r="N6" s="291">
        <f t="shared" ref="N6:N8" si="19">D6*2</f>
        <v>200</v>
      </c>
      <c r="O6" s="291">
        <f>E6*5</f>
        <v>1650</v>
      </c>
      <c r="P6" s="291">
        <f t="shared" si="17"/>
        <v>600</v>
      </c>
      <c r="Q6" s="389">
        <f t="shared" ref="Q6:Q8" si="20">G6*2+H6</f>
        <v>20</v>
      </c>
      <c r="R6" s="399"/>
      <c r="S6" s="381">
        <f>K6+J6</f>
        <v>3</v>
      </c>
      <c r="T6" s="381"/>
      <c r="U6" s="197">
        <f t="shared" si="18"/>
        <v>2450</v>
      </c>
    </row>
    <row r="7" spans="1:21" s="6" customFormat="1" ht="13.2" x14ac:dyDescent="0.25">
      <c r="A7" s="436">
        <v>2</v>
      </c>
      <c r="B7" s="456" t="s">
        <v>116</v>
      </c>
      <c r="C7" s="457">
        <f>'другие '!G29</f>
        <v>10</v>
      </c>
      <c r="D7" s="457">
        <f>'другие '!H29</f>
        <v>120</v>
      </c>
      <c r="E7" s="457">
        <f>'другие '!I29</f>
        <v>280</v>
      </c>
      <c r="F7" s="457">
        <f>'другие '!J29</f>
        <v>110</v>
      </c>
      <c r="G7" s="457">
        <f>'другие '!K29</f>
        <v>10</v>
      </c>
      <c r="H7" s="457">
        <f>'другие '!L29</f>
        <v>0</v>
      </c>
      <c r="I7" s="458"/>
      <c r="J7" s="457">
        <f>'другие '!M29</f>
        <v>2</v>
      </c>
      <c r="K7" s="457">
        <f>'другие '!N29</f>
        <v>1</v>
      </c>
      <c r="L7" s="459">
        <f>C7</f>
        <v>10</v>
      </c>
      <c r="M7" s="459"/>
      <c r="N7" s="291">
        <f t="shared" si="19"/>
        <v>240</v>
      </c>
      <c r="O7" s="459">
        <f t="shared" ref="O7:O71" si="21">E7*5</f>
        <v>1400</v>
      </c>
      <c r="P7" s="459">
        <f t="shared" si="17"/>
        <v>550</v>
      </c>
      <c r="Q7" s="389">
        <f t="shared" si="20"/>
        <v>20</v>
      </c>
      <c r="R7" s="461"/>
      <c r="S7" s="381">
        <f>K7+J7</f>
        <v>3</v>
      </c>
      <c r="T7" s="381"/>
      <c r="U7" s="197">
        <f t="shared" si="18"/>
        <v>2190</v>
      </c>
    </row>
    <row r="8" spans="1:21" ht="13.2" x14ac:dyDescent="0.25">
      <c r="A8" s="93">
        <v>3</v>
      </c>
      <c r="B8" s="5" t="s">
        <v>141</v>
      </c>
      <c r="C8" s="198">
        <f>'другие '!G54</f>
        <v>3</v>
      </c>
      <c r="D8" s="198">
        <f>'другие '!H54</f>
        <v>150</v>
      </c>
      <c r="E8" s="198">
        <f>'другие '!I54</f>
        <v>100</v>
      </c>
      <c r="F8" s="198">
        <f>'другие '!J54</f>
        <v>50</v>
      </c>
      <c r="G8" s="198">
        <f>'другие '!K54</f>
        <v>10</v>
      </c>
      <c r="H8" s="198">
        <f>'другие '!L54</f>
        <v>0</v>
      </c>
      <c r="I8" s="394"/>
      <c r="J8" s="198">
        <f>'другие '!M54</f>
        <v>2</v>
      </c>
      <c r="K8" s="198">
        <f>'другие '!N54</f>
        <v>1</v>
      </c>
      <c r="L8" s="291">
        <f>C8</f>
        <v>3</v>
      </c>
      <c r="M8" s="291"/>
      <c r="N8" s="291">
        <f t="shared" si="19"/>
        <v>300</v>
      </c>
      <c r="O8" s="291">
        <f t="shared" si="21"/>
        <v>500</v>
      </c>
      <c r="P8" s="291">
        <f t="shared" si="17"/>
        <v>250</v>
      </c>
      <c r="Q8" s="389">
        <f t="shared" si="20"/>
        <v>20</v>
      </c>
      <c r="R8" s="399"/>
      <c r="S8" s="381">
        <f>K8+J8</f>
        <v>3</v>
      </c>
      <c r="T8" s="381"/>
      <c r="U8" s="197">
        <f t="shared" si="18"/>
        <v>1050</v>
      </c>
    </row>
    <row r="9" spans="1:21" ht="13.2" customHeight="1" x14ac:dyDescent="0.25">
      <c r="A9" s="681" t="s">
        <v>160</v>
      </c>
      <c r="B9" s="682"/>
      <c r="C9" s="197">
        <f>C10+C11+C12+C13</f>
        <v>31</v>
      </c>
      <c r="D9" s="197">
        <f t="shared" ref="D9:T9" si="22">D10+D11+D12+D13</f>
        <v>550</v>
      </c>
      <c r="E9" s="197">
        <f t="shared" si="22"/>
        <v>1700</v>
      </c>
      <c r="F9" s="197">
        <f t="shared" si="22"/>
        <v>650</v>
      </c>
      <c r="G9" s="197">
        <f t="shared" si="22"/>
        <v>90</v>
      </c>
      <c r="H9" s="197">
        <f t="shared" si="22"/>
        <v>0</v>
      </c>
      <c r="I9" s="197">
        <f t="shared" si="22"/>
        <v>0</v>
      </c>
      <c r="J9" s="197">
        <f t="shared" si="22"/>
        <v>11</v>
      </c>
      <c r="K9" s="197">
        <f t="shared" si="22"/>
        <v>8</v>
      </c>
      <c r="L9" s="197">
        <f t="shared" si="22"/>
        <v>31</v>
      </c>
      <c r="M9" s="197">
        <f t="shared" si="22"/>
        <v>0</v>
      </c>
      <c r="N9" s="197">
        <f t="shared" si="22"/>
        <v>1100</v>
      </c>
      <c r="O9" s="197">
        <f t="shared" si="22"/>
        <v>8500</v>
      </c>
      <c r="P9" s="197">
        <f t="shared" si="22"/>
        <v>3250</v>
      </c>
      <c r="Q9" s="197">
        <f t="shared" si="22"/>
        <v>180</v>
      </c>
      <c r="R9" s="197">
        <f t="shared" si="22"/>
        <v>0</v>
      </c>
      <c r="S9" s="197">
        <f t="shared" si="22"/>
        <v>19</v>
      </c>
      <c r="T9" s="197">
        <f t="shared" si="22"/>
        <v>0</v>
      </c>
      <c r="U9" s="197">
        <f t="shared" si="18"/>
        <v>12850</v>
      </c>
    </row>
    <row r="10" spans="1:21" ht="13.2" x14ac:dyDescent="0.25">
      <c r="A10" s="92">
        <v>4</v>
      </c>
      <c r="B10" s="94" t="s">
        <v>104</v>
      </c>
      <c r="C10" s="198">
        <f>'другие '!G17</f>
        <v>15</v>
      </c>
      <c r="D10" s="198">
        <f>'другие '!H17</f>
        <v>150</v>
      </c>
      <c r="E10" s="198">
        <f>'другие '!I17</f>
        <v>470</v>
      </c>
      <c r="F10" s="198">
        <f>'другие '!J17</f>
        <v>180</v>
      </c>
      <c r="G10" s="198">
        <f>'другие '!K17</f>
        <v>20</v>
      </c>
      <c r="H10" s="198">
        <f>'другие '!L17</f>
        <v>0</v>
      </c>
      <c r="I10" s="394"/>
      <c r="J10" s="198">
        <f>'другие '!M17</f>
        <v>5</v>
      </c>
      <c r="K10" s="198">
        <f>'другие '!N17</f>
        <v>5</v>
      </c>
      <c r="L10" s="291">
        <f>C10</f>
        <v>15</v>
      </c>
      <c r="M10" s="291"/>
      <c r="N10" s="291">
        <f>D10*2</f>
        <v>300</v>
      </c>
      <c r="O10" s="291">
        <f t="shared" si="21"/>
        <v>2350</v>
      </c>
      <c r="P10" s="291">
        <f>F10*5</f>
        <v>900</v>
      </c>
      <c r="Q10" s="389">
        <f>G10*2+H10</f>
        <v>40</v>
      </c>
      <c r="R10" s="399"/>
      <c r="S10" s="381">
        <f>K10+J10</f>
        <v>10</v>
      </c>
      <c r="T10" s="381"/>
      <c r="U10" s="197">
        <f t="shared" si="18"/>
        <v>3550</v>
      </c>
    </row>
    <row r="11" spans="1:21" ht="13.2" x14ac:dyDescent="0.25">
      <c r="A11" s="92">
        <v>5</v>
      </c>
      <c r="B11" s="94" t="s">
        <v>108</v>
      </c>
      <c r="C11" s="198">
        <f>'другие '!G21</f>
        <v>2</v>
      </c>
      <c r="D11" s="198">
        <f>'другие '!H21</f>
        <v>100</v>
      </c>
      <c r="E11" s="198">
        <f>'другие '!I21</f>
        <v>300</v>
      </c>
      <c r="F11" s="198">
        <f>'другие '!J21</f>
        <v>110</v>
      </c>
      <c r="G11" s="198">
        <f>'другие '!K21</f>
        <v>10</v>
      </c>
      <c r="H11" s="198">
        <f>'другие '!L21</f>
        <v>0</v>
      </c>
      <c r="I11" s="394"/>
      <c r="J11" s="198">
        <f>'другие '!M21</f>
        <v>2</v>
      </c>
      <c r="K11" s="198">
        <f>'другие '!N21</f>
        <v>1</v>
      </c>
      <c r="L11" s="291">
        <f>C11</f>
        <v>2</v>
      </c>
      <c r="M11" s="291"/>
      <c r="N11" s="291">
        <f t="shared" ref="N11:N13" si="23">D11*2</f>
        <v>200</v>
      </c>
      <c r="O11" s="291">
        <f t="shared" si="21"/>
        <v>1500</v>
      </c>
      <c r="P11" s="291">
        <f t="shared" ref="P11:P13" si="24">F11*5</f>
        <v>550</v>
      </c>
      <c r="Q11" s="389">
        <f t="shared" ref="Q11:Q13" si="25">G11*2+H11</f>
        <v>20</v>
      </c>
      <c r="R11" s="399"/>
      <c r="S11" s="381">
        <f>K11+J11</f>
        <v>3</v>
      </c>
      <c r="T11" s="381"/>
      <c r="U11" s="197">
        <f t="shared" si="18"/>
        <v>2250</v>
      </c>
    </row>
    <row r="12" spans="1:21" ht="13.2" x14ac:dyDescent="0.25">
      <c r="A12" s="92">
        <v>6</v>
      </c>
      <c r="B12" s="94" t="s">
        <v>121</v>
      </c>
      <c r="C12" s="198">
        <f>'другие '!G34</f>
        <v>10</v>
      </c>
      <c r="D12" s="198">
        <f>'другие '!H34</f>
        <v>130</v>
      </c>
      <c r="E12" s="198">
        <f>'другие '!I34</f>
        <v>430</v>
      </c>
      <c r="F12" s="198">
        <f>'другие '!J34</f>
        <v>160</v>
      </c>
      <c r="G12" s="198">
        <f>'другие '!K34</f>
        <v>10</v>
      </c>
      <c r="H12" s="198">
        <f>'другие '!L34</f>
        <v>0</v>
      </c>
      <c r="I12" s="394"/>
      <c r="J12" s="198">
        <f>'другие '!M34</f>
        <v>2</v>
      </c>
      <c r="K12" s="198">
        <f>'другие '!N34</f>
        <v>1</v>
      </c>
      <c r="L12" s="291">
        <f>C12</f>
        <v>10</v>
      </c>
      <c r="M12" s="291"/>
      <c r="N12" s="291">
        <f t="shared" si="23"/>
        <v>260</v>
      </c>
      <c r="O12" s="291">
        <f t="shared" si="21"/>
        <v>2150</v>
      </c>
      <c r="P12" s="291">
        <f t="shared" si="24"/>
        <v>800</v>
      </c>
      <c r="Q12" s="389">
        <f t="shared" si="25"/>
        <v>20</v>
      </c>
      <c r="R12" s="399"/>
      <c r="S12" s="381">
        <f>K12+J12</f>
        <v>3</v>
      </c>
      <c r="T12" s="381"/>
      <c r="U12" s="197">
        <f t="shared" si="18"/>
        <v>3210</v>
      </c>
    </row>
    <row r="13" spans="1:21" s="6" customFormat="1" ht="13.2" x14ac:dyDescent="0.25">
      <c r="A13" s="436">
        <v>7</v>
      </c>
      <c r="B13" s="5" t="s">
        <v>130</v>
      </c>
      <c r="C13" s="313">
        <f>'другие '!G43</f>
        <v>4</v>
      </c>
      <c r="D13" s="313">
        <f>'другие '!H43</f>
        <v>170</v>
      </c>
      <c r="E13" s="313">
        <f>'другие '!I43</f>
        <v>500</v>
      </c>
      <c r="F13" s="313">
        <f>'другие '!J43</f>
        <v>200</v>
      </c>
      <c r="G13" s="313">
        <f>'другие '!K43</f>
        <v>50</v>
      </c>
      <c r="H13" s="313">
        <f>'другие '!L43</f>
        <v>0</v>
      </c>
      <c r="I13" s="382"/>
      <c r="J13" s="313">
        <f>'другие '!M43</f>
        <v>2</v>
      </c>
      <c r="K13" s="313">
        <f>'другие '!N43</f>
        <v>1</v>
      </c>
      <c r="L13" s="459">
        <f>C13</f>
        <v>4</v>
      </c>
      <c r="M13" s="459"/>
      <c r="N13" s="291">
        <f t="shared" si="23"/>
        <v>340</v>
      </c>
      <c r="O13" s="459">
        <f t="shared" si="21"/>
        <v>2500</v>
      </c>
      <c r="P13" s="459">
        <f t="shared" si="24"/>
        <v>1000</v>
      </c>
      <c r="Q13" s="389">
        <f t="shared" si="25"/>
        <v>100</v>
      </c>
      <c r="R13" s="461"/>
      <c r="S13" s="381">
        <f>K13+J13</f>
        <v>3</v>
      </c>
      <c r="T13" s="381"/>
      <c r="U13" s="197">
        <f t="shared" si="18"/>
        <v>3840</v>
      </c>
    </row>
    <row r="14" spans="1:21" ht="13.2" customHeight="1" x14ac:dyDescent="0.25">
      <c r="A14" s="681" t="s">
        <v>161</v>
      </c>
      <c r="B14" s="568"/>
      <c r="C14" s="197">
        <f>C15+C16+C17+C18+C19</f>
        <v>39</v>
      </c>
      <c r="D14" s="197">
        <f t="shared" ref="D14:T14" si="26">D15+D16+D17+D18+D19</f>
        <v>740</v>
      </c>
      <c r="E14" s="197">
        <f t="shared" si="26"/>
        <v>1190</v>
      </c>
      <c r="F14" s="197">
        <f t="shared" si="26"/>
        <v>440</v>
      </c>
      <c r="G14" s="197">
        <f t="shared" si="26"/>
        <v>55</v>
      </c>
      <c r="H14" s="197">
        <f t="shared" si="26"/>
        <v>0</v>
      </c>
      <c r="I14" s="197">
        <f t="shared" si="26"/>
        <v>0</v>
      </c>
      <c r="J14" s="197">
        <f t="shared" si="26"/>
        <v>10</v>
      </c>
      <c r="K14" s="197">
        <f t="shared" si="26"/>
        <v>5</v>
      </c>
      <c r="L14" s="197">
        <f t="shared" si="26"/>
        <v>39</v>
      </c>
      <c r="M14" s="197">
        <f t="shared" si="26"/>
        <v>0</v>
      </c>
      <c r="N14" s="197">
        <f t="shared" si="26"/>
        <v>1480</v>
      </c>
      <c r="O14" s="197">
        <f t="shared" si="26"/>
        <v>5950</v>
      </c>
      <c r="P14" s="197">
        <f t="shared" si="26"/>
        <v>2200</v>
      </c>
      <c r="Q14" s="197">
        <f t="shared" si="26"/>
        <v>110</v>
      </c>
      <c r="R14" s="197">
        <f t="shared" si="26"/>
        <v>0</v>
      </c>
      <c r="S14" s="197">
        <f t="shared" si="26"/>
        <v>15</v>
      </c>
      <c r="T14" s="197">
        <f t="shared" si="26"/>
        <v>0</v>
      </c>
      <c r="U14" s="197">
        <f t="shared" si="18"/>
        <v>9630</v>
      </c>
    </row>
    <row r="15" spans="1:21" ht="13.2" x14ac:dyDescent="0.25">
      <c r="A15" s="95">
        <v>8</v>
      </c>
      <c r="B15" s="94" t="s">
        <v>101</v>
      </c>
      <c r="C15" s="198">
        <f>'другие '!G14</f>
        <v>15</v>
      </c>
      <c r="D15" s="198">
        <f>'другие '!H14</f>
        <v>170</v>
      </c>
      <c r="E15" s="198">
        <f>'другие '!I14</f>
        <v>400</v>
      </c>
      <c r="F15" s="198">
        <f>'другие '!J14</f>
        <v>140</v>
      </c>
      <c r="G15" s="198">
        <f>'другие '!K14</f>
        <v>10</v>
      </c>
      <c r="H15" s="198">
        <f>'другие '!L14</f>
        <v>0</v>
      </c>
      <c r="I15" s="394"/>
      <c r="J15" s="198">
        <f>'другие '!M14</f>
        <v>2</v>
      </c>
      <c r="K15" s="198">
        <f>'другие '!N14</f>
        <v>1</v>
      </c>
      <c r="L15" s="291">
        <f>C15</f>
        <v>15</v>
      </c>
      <c r="M15" s="291"/>
      <c r="N15" s="291">
        <f>D15*2</f>
        <v>340</v>
      </c>
      <c r="O15" s="291">
        <f t="shared" si="21"/>
        <v>2000</v>
      </c>
      <c r="P15" s="291">
        <f>F15*5</f>
        <v>700</v>
      </c>
      <c r="Q15" s="389">
        <f>G15*2+H15</f>
        <v>20</v>
      </c>
      <c r="R15" s="399"/>
      <c r="S15" s="381">
        <f>K15+J15</f>
        <v>3</v>
      </c>
      <c r="T15" s="381"/>
      <c r="U15" s="197">
        <f t="shared" si="18"/>
        <v>3040</v>
      </c>
    </row>
    <row r="16" spans="1:21" s="6" customFormat="1" ht="13.2" x14ac:dyDescent="0.25">
      <c r="A16" s="436">
        <v>9</v>
      </c>
      <c r="B16" s="5" t="s">
        <v>112</v>
      </c>
      <c r="C16" s="313">
        <f>'другие '!G25</f>
        <v>10</v>
      </c>
      <c r="D16" s="313">
        <f>'другие '!H25</f>
        <v>180</v>
      </c>
      <c r="E16" s="313">
        <f>'другие '!I25</f>
        <v>300</v>
      </c>
      <c r="F16" s="313">
        <f>'другие '!J25</f>
        <v>110</v>
      </c>
      <c r="G16" s="313">
        <f>'другие '!K25</f>
        <v>10</v>
      </c>
      <c r="H16" s="313">
        <f>'другие '!L25</f>
        <v>0</v>
      </c>
      <c r="I16" s="382"/>
      <c r="J16" s="313">
        <f>'другие '!M25</f>
        <v>2</v>
      </c>
      <c r="K16" s="313">
        <f>'другие '!N25</f>
        <v>1</v>
      </c>
      <c r="L16" s="459">
        <f>C16</f>
        <v>10</v>
      </c>
      <c r="M16" s="459"/>
      <c r="N16" s="291">
        <f t="shared" ref="N16:N19" si="27">D16*2</f>
        <v>360</v>
      </c>
      <c r="O16" s="459">
        <f t="shared" si="21"/>
        <v>1500</v>
      </c>
      <c r="P16" s="459">
        <f t="shared" ref="P16:P19" si="28">F16*5</f>
        <v>550</v>
      </c>
      <c r="Q16" s="389">
        <f t="shared" ref="Q16:Q19" si="29">G16*2+H16</f>
        <v>20</v>
      </c>
      <c r="R16" s="461"/>
      <c r="S16" s="381">
        <f>K16+J16</f>
        <v>3</v>
      </c>
      <c r="T16" s="381"/>
      <c r="U16" s="197">
        <f t="shared" si="18"/>
        <v>2410</v>
      </c>
    </row>
    <row r="17" spans="1:21" ht="13.2" x14ac:dyDescent="0.25">
      <c r="A17" s="92">
        <v>10</v>
      </c>
      <c r="B17" s="5" t="s">
        <v>123</v>
      </c>
      <c r="C17" s="198">
        <f>'другие '!G36</f>
        <v>4</v>
      </c>
      <c r="D17" s="198">
        <f>'другие '!H36</f>
        <v>150</v>
      </c>
      <c r="E17" s="198">
        <f>'другие '!I36</f>
        <v>150</v>
      </c>
      <c r="F17" s="198">
        <f>'другие '!J36</f>
        <v>60</v>
      </c>
      <c r="G17" s="198">
        <f>'другие '!K36</f>
        <v>15</v>
      </c>
      <c r="H17" s="198">
        <f>'другие '!L36</f>
        <v>0</v>
      </c>
      <c r="I17" s="394"/>
      <c r="J17" s="198">
        <f>'другие '!M36</f>
        <v>2</v>
      </c>
      <c r="K17" s="198">
        <f>'другие '!N36</f>
        <v>1</v>
      </c>
      <c r="L17" s="291">
        <f>C17</f>
        <v>4</v>
      </c>
      <c r="M17" s="291"/>
      <c r="N17" s="291">
        <f t="shared" si="27"/>
        <v>300</v>
      </c>
      <c r="O17" s="291">
        <f t="shared" si="21"/>
        <v>750</v>
      </c>
      <c r="P17" s="291">
        <f t="shared" si="28"/>
        <v>300</v>
      </c>
      <c r="Q17" s="389">
        <f t="shared" si="29"/>
        <v>30</v>
      </c>
      <c r="R17" s="399"/>
      <c r="S17" s="381">
        <f>K17+J17</f>
        <v>3</v>
      </c>
      <c r="T17" s="381"/>
      <c r="U17" s="197">
        <f t="shared" si="18"/>
        <v>1350</v>
      </c>
    </row>
    <row r="18" spans="1:21" ht="13.2" x14ac:dyDescent="0.25">
      <c r="A18" s="92">
        <v>11</v>
      </c>
      <c r="B18" s="94" t="s">
        <v>133</v>
      </c>
      <c r="C18" s="198">
        <f>'другие '!G46</f>
        <v>5</v>
      </c>
      <c r="D18" s="198">
        <f>'другие '!H46</f>
        <v>100</v>
      </c>
      <c r="E18" s="198">
        <f>'другие '!I46</f>
        <v>130</v>
      </c>
      <c r="F18" s="198">
        <f>'другие '!J46</f>
        <v>50</v>
      </c>
      <c r="G18" s="198">
        <f>'другие '!K46</f>
        <v>10</v>
      </c>
      <c r="H18" s="198">
        <f>'другие '!L46</f>
        <v>0</v>
      </c>
      <c r="I18" s="394"/>
      <c r="J18" s="198">
        <f>'другие '!M46</f>
        <v>2</v>
      </c>
      <c r="K18" s="198">
        <f>'другие '!N46</f>
        <v>1</v>
      </c>
      <c r="L18" s="291">
        <f>C18</f>
        <v>5</v>
      </c>
      <c r="M18" s="291"/>
      <c r="N18" s="291">
        <f t="shared" si="27"/>
        <v>200</v>
      </c>
      <c r="O18" s="291">
        <f t="shared" si="21"/>
        <v>650</v>
      </c>
      <c r="P18" s="291">
        <f t="shared" si="28"/>
        <v>250</v>
      </c>
      <c r="Q18" s="389">
        <f t="shared" si="29"/>
        <v>20</v>
      </c>
      <c r="R18" s="399"/>
      <c r="S18" s="381">
        <f>K18+J18</f>
        <v>3</v>
      </c>
      <c r="T18" s="381"/>
      <c r="U18" s="197">
        <f t="shared" si="18"/>
        <v>1100</v>
      </c>
    </row>
    <row r="19" spans="1:21" ht="13.2" x14ac:dyDescent="0.25">
      <c r="A19" s="93">
        <v>12</v>
      </c>
      <c r="B19" s="94" t="s">
        <v>129</v>
      </c>
      <c r="C19" s="198">
        <f>'другие '!G42</f>
        <v>5</v>
      </c>
      <c r="D19" s="198">
        <f>'другие '!H42</f>
        <v>140</v>
      </c>
      <c r="E19" s="198">
        <f>'другие '!I42</f>
        <v>210</v>
      </c>
      <c r="F19" s="198">
        <f>'другие '!J42</f>
        <v>80</v>
      </c>
      <c r="G19" s="198">
        <f>'другие '!K42</f>
        <v>10</v>
      </c>
      <c r="H19" s="198">
        <f>'другие '!L42</f>
        <v>0</v>
      </c>
      <c r="I19" s="394"/>
      <c r="J19" s="198">
        <f>'другие '!M42</f>
        <v>2</v>
      </c>
      <c r="K19" s="198">
        <f>'другие '!N42</f>
        <v>1</v>
      </c>
      <c r="L19" s="291">
        <f>C19</f>
        <v>5</v>
      </c>
      <c r="M19" s="291"/>
      <c r="N19" s="291">
        <f t="shared" si="27"/>
        <v>280</v>
      </c>
      <c r="O19" s="291">
        <f t="shared" si="21"/>
        <v>1050</v>
      </c>
      <c r="P19" s="291">
        <f t="shared" si="28"/>
        <v>400</v>
      </c>
      <c r="Q19" s="389">
        <f t="shared" si="29"/>
        <v>20</v>
      </c>
      <c r="R19" s="399"/>
      <c r="S19" s="381">
        <f>K19+J19</f>
        <v>3</v>
      </c>
      <c r="T19" s="381"/>
      <c r="U19" s="197">
        <f t="shared" si="18"/>
        <v>1730</v>
      </c>
    </row>
    <row r="20" spans="1:21" ht="13.2" customHeight="1" x14ac:dyDescent="0.25">
      <c r="A20" s="681" t="s">
        <v>162</v>
      </c>
      <c r="B20" s="682"/>
      <c r="C20" s="197">
        <f>C21+C22+C23+C24+C25</f>
        <v>38</v>
      </c>
      <c r="D20" s="197">
        <f t="shared" ref="D20:N20" si="30">D21+D22+D23+D24+D25</f>
        <v>890</v>
      </c>
      <c r="E20" s="197">
        <f t="shared" si="30"/>
        <v>1670</v>
      </c>
      <c r="F20" s="197">
        <f t="shared" si="30"/>
        <v>730</v>
      </c>
      <c r="G20" s="197">
        <f t="shared" si="30"/>
        <v>110</v>
      </c>
      <c r="H20" s="197">
        <f t="shared" si="30"/>
        <v>50</v>
      </c>
      <c r="I20" s="197">
        <f t="shared" si="30"/>
        <v>0</v>
      </c>
      <c r="J20" s="197">
        <f t="shared" si="30"/>
        <v>15</v>
      </c>
      <c r="K20" s="197">
        <f t="shared" si="30"/>
        <v>13</v>
      </c>
      <c r="L20" s="197">
        <f t="shared" si="30"/>
        <v>38</v>
      </c>
      <c r="M20" s="197">
        <f t="shared" si="30"/>
        <v>0</v>
      </c>
      <c r="N20" s="197">
        <f t="shared" si="30"/>
        <v>1780</v>
      </c>
      <c r="O20" s="197">
        <f>O21+O22+O23+O24+O25</f>
        <v>8350</v>
      </c>
      <c r="P20" s="197">
        <f t="shared" ref="P20:Q20" si="31">P21+P22+P23+P24+P25</f>
        <v>3650</v>
      </c>
      <c r="Q20" s="197">
        <f t="shared" si="31"/>
        <v>270</v>
      </c>
      <c r="R20" s="197">
        <f t="shared" ref="R20" si="32">R21+R22+R23+R24+R25</f>
        <v>0</v>
      </c>
      <c r="S20" s="197">
        <f t="shared" ref="S20" si="33">S21+S22+S23+S24+S25</f>
        <v>28</v>
      </c>
      <c r="T20" s="197">
        <f t="shared" ref="T20" si="34">T21+T22+T23+T24+T25</f>
        <v>0</v>
      </c>
      <c r="U20" s="197">
        <f t="shared" si="18"/>
        <v>13780</v>
      </c>
    </row>
    <row r="21" spans="1:21" ht="13.2" x14ac:dyDescent="0.25">
      <c r="A21" s="92">
        <v>13</v>
      </c>
      <c r="B21" s="94" t="s">
        <v>115</v>
      </c>
      <c r="C21" s="198">
        <f>'другие '!G28</f>
        <v>5</v>
      </c>
      <c r="D21" s="198">
        <f>'другие '!H28</f>
        <v>130</v>
      </c>
      <c r="E21" s="198">
        <f>'другие '!I28</f>
        <v>560</v>
      </c>
      <c r="F21" s="198">
        <f>'другие '!J28</f>
        <v>170</v>
      </c>
      <c r="G21" s="198">
        <f>'другие '!K28</f>
        <v>10</v>
      </c>
      <c r="H21" s="198">
        <f>'другие '!L28</f>
        <v>0</v>
      </c>
      <c r="I21" s="394"/>
      <c r="J21" s="198">
        <f>'другие '!M28</f>
        <v>2</v>
      </c>
      <c r="K21" s="198">
        <f>'другие '!N28</f>
        <v>1</v>
      </c>
      <c r="L21" s="291">
        <f>C21</f>
        <v>5</v>
      </c>
      <c r="M21" s="291"/>
      <c r="N21" s="291">
        <f>D21*2</f>
        <v>260</v>
      </c>
      <c r="O21" s="291">
        <f t="shared" si="21"/>
        <v>2800</v>
      </c>
      <c r="P21" s="291">
        <f>F21*5</f>
        <v>850</v>
      </c>
      <c r="Q21" s="389">
        <f>G21*2+H21</f>
        <v>20</v>
      </c>
      <c r="R21" s="399"/>
      <c r="S21" s="381">
        <f>K21+J21</f>
        <v>3</v>
      </c>
      <c r="T21" s="381"/>
      <c r="U21" s="197">
        <f t="shared" si="18"/>
        <v>3910</v>
      </c>
    </row>
    <row r="22" spans="1:21" s="6" customFormat="1" ht="13.2" x14ac:dyDescent="0.25">
      <c r="A22" s="436">
        <v>14</v>
      </c>
      <c r="B22" s="50" t="s">
        <v>125</v>
      </c>
      <c r="C22" s="465">
        <f>'другие '!G38</f>
        <v>10</v>
      </c>
      <c r="D22" s="465">
        <f>'другие '!H38</f>
        <v>200</v>
      </c>
      <c r="E22" s="465">
        <f>'другие '!I38</f>
        <v>500</v>
      </c>
      <c r="F22" s="465">
        <f>'другие '!J38</f>
        <v>280</v>
      </c>
      <c r="G22" s="465">
        <f>'другие '!K38</f>
        <v>15</v>
      </c>
      <c r="H22" s="465">
        <f>'другие '!L38</f>
        <v>0</v>
      </c>
      <c r="I22" s="466"/>
      <c r="J22" s="465">
        <f>'другие '!M38</f>
        <v>2</v>
      </c>
      <c r="K22" s="228">
        <f>'другие '!N38</f>
        <v>1</v>
      </c>
      <c r="L22" s="459">
        <f>C22</f>
        <v>10</v>
      </c>
      <c r="M22" s="459"/>
      <c r="N22" s="291">
        <f t="shared" ref="N22:N25" si="35">D22*2</f>
        <v>400</v>
      </c>
      <c r="O22" s="459">
        <f t="shared" si="21"/>
        <v>2500</v>
      </c>
      <c r="P22" s="459">
        <f t="shared" ref="P22:P25" si="36">F22*5</f>
        <v>1400</v>
      </c>
      <c r="Q22" s="389">
        <f t="shared" ref="Q22:Q25" si="37">G22*2+H22</f>
        <v>30</v>
      </c>
      <c r="R22" s="461"/>
      <c r="S22" s="381">
        <f>K22+J22</f>
        <v>3</v>
      </c>
      <c r="T22" s="381"/>
      <c r="U22" s="197">
        <f t="shared" si="18"/>
        <v>4300</v>
      </c>
    </row>
    <row r="23" spans="1:21" ht="13.2" x14ac:dyDescent="0.25">
      <c r="A23" s="92">
        <v>15</v>
      </c>
      <c r="B23" s="50" t="s">
        <v>127</v>
      </c>
      <c r="C23" s="199">
        <f>'другие '!G40</f>
        <v>5</v>
      </c>
      <c r="D23" s="199">
        <f>'другие '!H40</f>
        <v>320</v>
      </c>
      <c r="E23" s="199">
        <f>'другие '!I40</f>
        <v>170</v>
      </c>
      <c r="F23" s="199">
        <f>'другие '!J40</f>
        <v>100</v>
      </c>
      <c r="G23" s="199">
        <f>'другие '!K40</f>
        <v>10</v>
      </c>
      <c r="H23" s="199">
        <f>'другие '!L40</f>
        <v>0</v>
      </c>
      <c r="I23" s="395"/>
      <c r="J23" s="199">
        <f>'другие '!M40</f>
        <v>5</v>
      </c>
      <c r="K23" s="232">
        <f>'другие '!N40</f>
        <v>5</v>
      </c>
      <c r="L23" s="291">
        <f>C23</f>
        <v>5</v>
      </c>
      <c r="M23" s="291"/>
      <c r="N23" s="291">
        <f t="shared" si="35"/>
        <v>640</v>
      </c>
      <c r="O23" s="291">
        <f t="shared" si="21"/>
        <v>850</v>
      </c>
      <c r="P23" s="291">
        <f t="shared" si="36"/>
        <v>500</v>
      </c>
      <c r="Q23" s="389">
        <f t="shared" si="37"/>
        <v>20</v>
      </c>
      <c r="R23" s="399"/>
      <c r="S23" s="381">
        <f>K23+J23</f>
        <v>10</v>
      </c>
      <c r="T23" s="381"/>
      <c r="U23" s="197">
        <f t="shared" si="18"/>
        <v>1990</v>
      </c>
    </row>
    <row r="24" spans="1:21" ht="13.2" x14ac:dyDescent="0.25">
      <c r="A24" s="92">
        <v>16</v>
      </c>
      <c r="B24" s="94" t="s">
        <v>128</v>
      </c>
      <c r="C24" s="198">
        <f>'другие '!G41</f>
        <v>7</v>
      </c>
      <c r="D24" s="198">
        <f>'другие '!H41</f>
        <v>140</v>
      </c>
      <c r="E24" s="198">
        <f>'другие '!I41</f>
        <v>240</v>
      </c>
      <c r="F24" s="198">
        <f>'другие '!J41</f>
        <v>100</v>
      </c>
      <c r="G24" s="198">
        <f>'другие '!K41</f>
        <v>50</v>
      </c>
      <c r="H24" s="198">
        <f>'другие '!L41</f>
        <v>50</v>
      </c>
      <c r="I24" s="394"/>
      <c r="J24" s="198">
        <f>'другие '!M41</f>
        <v>4</v>
      </c>
      <c r="K24" s="198">
        <f>'другие '!N41</f>
        <v>5</v>
      </c>
      <c r="L24" s="291">
        <f>C24</f>
        <v>7</v>
      </c>
      <c r="M24" s="291"/>
      <c r="N24" s="291">
        <f t="shared" si="35"/>
        <v>280</v>
      </c>
      <c r="O24" s="291">
        <f t="shared" si="21"/>
        <v>1200</v>
      </c>
      <c r="P24" s="291">
        <f t="shared" si="36"/>
        <v>500</v>
      </c>
      <c r="Q24" s="389">
        <f t="shared" si="37"/>
        <v>150</v>
      </c>
      <c r="R24" s="399"/>
      <c r="S24" s="381">
        <f>K24+J24</f>
        <v>9</v>
      </c>
      <c r="T24" s="381"/>
      <c r="U24" s="197">
        <f t="shared" si="18"/>
        <v>1980</v>
      </c>
    </row>
    <row r="25" spans="1:21" ht="13.2" x14ac:dyDescent="0.25">
      <c r="A25" s="92">
        <v>17</v>
      </c>
      <c r="B25" s="94" t="s">
        <v>140</v>
      </c>
      <c r="C25" s="198">
        <f>'другие '!G53</f>
        <v>11</v>
      </c>
      <c r="D25" s="198">
        <f>'другие '!H53</f>
        <v>100</v>
      </c>
      <c r="E25" s="198">
        <f>'другие '!I53</f>
        <v>200</v>
      </c>
      <c r="F25" s="198">
        <f>'другие '!J53</f>
        <v>80</v>
      </c>
      <c r="G25" s="198">
        <f>'другие '!K53</f>
        <v>25</v>
      </c>
      <c r="H25" s="198">
        <f>'другие '!L53</f>
        <v>0</v>
      </c>
      <c r="I25" s="394"/>
      <c r="J25" s="198">
        <f>'другие '!M53</f>
        <v>2</v>
      </c>
      <c r="K25" s="198">
        <f>'другие '!N53</f>
        <v>1</v>
      </c>
      <c r="L25" s="291">
        <f>C25</f>
        <v>11</v>
      </c>
      <c r="M25" s="291"/>
      <c r="N25" s="291">
        <f t="shared" si="35"/>
        <v>200</v>
      </c>
      <c r="O25" s="291">
        <f t="shared" si="21"/>
        <v>1000</v>
      </c>
      <c r="P25" s="291">
        <f t="shared" si="36"/>
        <v>400</v>
      </c>
      <c r="Q25" s="389">
        <f t="shared" si="37"/>
        <v>50</v>
      </c>
      <c r="R25" s="399"/>
      <c r="S25" s="381">
        <f>K25+J25</f>
        <v>3</v>
      </c>
      <c r="T25" s="381"/>
      <c r="U25" s="197">
        <f t="shared" si="18"/>
        <v>1600</v>
      </c>
    </row>
    <row r="26" spans="1:21" ht="13.2" customHeight="1" x14ac:dyDescent="0.25">
      <c r="A26" s="683" t="s">
        <v>137</v>
      </c>
      <c r="B26" s="682"/>
      <c r="C26" s="197">
        <f>C27+C28+C29</f>
        <v>20</v>
      </c>
      <c r="D26" s="197">
        <f t="shared" ref="D26:T26" si="38">D27+D28+D29</f>
        <v>810</v>
      </c>
      <c r="E26" s="197">
        <f t="shared" si="38"/>
        <v>770</v>
      </c>
      <c r="F26" s="197">
        <f t="shared" si="38"/>
        <v>300</v>
      </c>
      <c r="G26" s="197">
        <f t="shared" si="38"/>
        <v>40</v>
      </c>
      <c r="H26" s="197">
        <f t="shared" si="38"/>
        <v>20</v>
      </c>
      <c r="I26" s="197">
        <f t="shared" si="38"/>
        <v>0</v>
      </c>
      <c r="J26" s="197">
        <f t="shared" si="38"/>
        <v>8</v>
      </c>
      <c r="K26" s="197">
        <f t="shared" si="38"/>
        <v>7</v>
      </c>
      <c r="L26" s="197">
        <f t="shared" si="38"/>
        <v>20</v>
      </c>
      <c r="M26" s="197">
        <f t="shared" si="38"/>
        <v>0</v>
      </c>
      <c r="N26" s="197">
        <f t="shared" si="38"/>
        <v>1620</v>
      </c>
      <c r="O26" s="197">
        <f t="shared" si="38"/>
        <v>3850</v>
      </c>
      <c r="P26" s="197">
        <f t="shared" si="38"/>
        <v>1500</v>
      </c>
      <c r="Q26" s="197">
        <f t="shared" si="38"/>
        <v>100</v>
      </c>
      <c r="R26" s="197">
        <f t="shared" si="38"/>
        <v>0</v>
      </c>
      <c r="S26" s="197">
        <f t="shared" si="38"/>
        <v>15</v>
      </c>
      <c r="T26" s="197">
        <f t="shared" si="38"/>
        <v>0</v>
      </c>
      <c r="U26" s="197">
        <f t="shared" si="18"/>
        <v>6970</v>
      </c>
    </row>
    <row r="27" spans="1:21" ht="13.2" x14ac:dyDescent="0.25">
      <c r="A27" s="92">
        <v>18</v>
      </c>
      <c r="B27" s="94" t="s">
        <v>107</v>
      </c>
      <c r="C27" s="198">
        <f>'другие '!G20</f>
        <v>10</v>
      </c>
      <c r="D27" s="198">
        <f>'другие '!H20</f>
        <v>180</v>
      </c>
      <c r="E27" s="198">
        <f>'другие '!I20</f>
        <v>170</v>
      </c>
      <c r="F27" s="198">
        <f>'другие '!J20</f>
        <v>60</v>
      </c>
      <c r="G27" s="198">
        <f>'другие '!K20</f>
        <v>10</v>
      </c>
      <c r="H27" s="198">
        <f>'другие '!L20</f>
        <v>0</v>
      </c>
      <c r="I27" s="394"/>
      <c r="J27" s="198">
        <f>'другие '!M20</f>
        <v>2</v>
      </c>
      <c r="K27" s="198">
        <f>'другие '!N20</f>
        <v>1</v>
      </c>
      <c r="L27" s="291">
        <f>C27</f>
        <v>10</v>
      </c>
      <c r="M27" s="291"/>
      <c r="N27" s="291">
        <f>D27*2</f>
        <v>360</v>
      </c>
      <c r="O27" s="291">
        <f t="shared" si="21"/>
        <v>850</v>
      </c>
      <c r="P27" s="291">
        <f>F27*5</f>
        <v>300</v>
      </c>
      <c r="Q27" s="389">
        <f>G27*2+H27</f>
        <v>20</v>
      </c>
      <c r="R27" s="399"/>
      <c r="S27" s="381">
        <f>K27+J27</f>
        <v>3</v>
      </c>
      <c r="T27" s="381"/>
      <c r="U27" s="197">
        <f t="shared" si="18"/>
        <v>1510</v>
      </c>
    </row>
    <row r="28" spans="1:21" ht="13.2" x14ac:dyDescent="0.25">
      <c r="A28" s="92">
        <v>19</v>
      </c>
      <c r="B28" s="94" t="s">
        <v>137</v>
      </c>
      <c r="C28" s="198">
        <f>'другие '!G50</f>
        <v>5</v>
      </c>
      <c r="D28" s="198">
        <f>'другие '!H50</f>
        <v>500</v>
      </c>
      <c r="E28" s="198">
        <f>'другие '!I50</f>
        <v>300</v>
      </c>
      <c r="F28" s="198">
        <f>'другие '!J50</f>
        <v>120</v>
      </c>
      <c r="G28" s="198">
        <f>'другие '!K50</f>
        <v>20</v>
      </c>
      <c r="H28" s="198">
        <f>'другие '!L50</f>
        <v>20</v>
      </c>
      <c r="I28" s="394"/>
      <c r="J28" s="198">
        <f>'другие '!M50</f>
        <v>4</v>
      </c>
      <c r="K28" s="198">
        <f>'другие '!N50</f>
        <v>5</v>
      </c>
      <c r="L28" s="291">
        <f>C28</f>
        <v>5</v>
      </c>
      <c r="M28" s="291"/>
      <c r="N28" s="291">
        <f t="shared" ref="N28:N29" si="39">D28*2</f>
        <v>1000</v>
      </c>
      <c r="O28" s="291">
        <f t="shared" si="21"/>
        <v>1500</v>
      </c>
      <c r="P28" s="291">
        <f t="shared" ref="P28:P29" si="40">F28*5</f>
        <v>600</v>
      </c>
      <c r="Q28" s="389">
        <f t="shared" ref="Q28:Q29" si="41">G28*2+H28</f>
        <v>60</v>
      </c>
      <c r="R28" s="399"/>
      <c r="S28" s="381">
        <f>K28+J28</f>
        <v>9</v>
      </c>
      <c r="T28" s="381"/>
      <c r="U28" s="197">
        <f t="shared" si="18"/>
        <v>3100</v>
      </c>
    </row>
    <row r="29" spans="1:21" s="6" customFormat="1" ht="13.2" customHeight="1" x14ac:dyDescent="0.25">
      <c r="A29" s="436">
        <v>20</v>
      </c>
      <c r="B29" s="5" t="s">
        <v>144</v>
      </c>
      <c r="C29" s="313">
        <f>'другие '!G57</f>
        <v>5</v>
      </c>
      <c r="D29" s="313">
        <f>'другие '!H57</f>
        <v>130</v>
      </c>
      <c r="E29" s="313">
        <f>'другие '!I57</f>
        <v>300</v>
      </c>
      <c r="F29" s="313">
        <f>'другие '!J57</f>
        <v>120</v>
      </c>
      <c r="G29" s="313">
        <f>'другие '!K57</f>
        <v>10</v>
      </c>
      <c r="H29" s="313">
        <f>'другие '!L57</f>
        <v>0</v>
      </c>
      <c r="I29" s="382"/>
      <c r="J29" s="313">
        <f>'другие '!M57</f>
        <v>2</v>
      </c>
      <c r="K29" s="313">
        <f>'другие '!N57</f>
        <v>1</v>
      </c>
      <c r="L29" s="459">
        <f>C29</f>
        <v>5</v>
      </c>
      <c r="M29" s="459"/>
      <c r="N29" s="291">
        <f t="shared" si="39"/>
        <v>260</v>
      </c>
      <c r="O29" s="459">
        <f t="shared" si="21"/>
        <v>1500</v>
      </c>
      <c r="P29" s="459">
        <f t="shared" si="40"/>
        <v>600</v>
      </c>
      <c r="Q29" s="389">
        <f t="shared" si="41"/>
        <v>20</v>
      </c>
      <c r="R29" s="461"/>
      <c r="S29" s="381">
        <f>K29+J29</f>
        <v>3</v>
      </c>
      <c r="T29" s="381"/>
      <c r="U29" s="197">
        <f t="shared" si="18"/>
        <v>2360</v>
      </c>
    </row>
    <row r="30" spans="1:21" ht="13.2" customHeight="1" x14ac:dyDescent="0.25">
      <c r="A30" s="683" t="s">
        <v>145</v>
      </c>
      <c r="B30" s="568"/>
      <c r="C30" s="197">
        <f>C31+C32+C33+C34</f>
        <v>24</v>
      </c>
      <c r="D30" s="197">
        <f t="shared" ref="D30:T30" si="42">D31+D32+D33+D34</f>
        <v>550</v>
      </c>
      <c r="E30" s="197">
        <f t="shared" si="42"/>
        <v>1130</v>
      </c>
      <c r="F30" s="197">
        <f t="shared" si="42"/>
        <v>430</v>
      </c>
      <c r="G30" s="197">
        <f t="shared" si="42"/>
        <v>45</v>
      </c>
      <c r="H30" s="197">
        <f t="shared" si="42"/>
        <v>10</v>
      </c>
      <c r="I30" s="197">
        <f t="shared" si="42"/>
        <v>0</v>
      </c>
      <c r="J30" s="197">
        <f t="shared" si="42"/>
        <v>24</v>
      </c>
      <c r="K30" s="197">
        <f t="shared" si="42"/>
        <v>8</v>
      </c>
      <c r="L30" s="197">
        <f t="shared" si="42"/>
        <v>24</v>
      </c>
      <c r="M30" s="197">
        <f t="shared" si="42"/>
        <v>0</v>
      </c>
      <c r="N30" s="197">
        <f t="shared" si="42"/>
        <v>1100</v>
      </c>
      <c r="O30" s="197">
        <f t="shared" si="42"/>
        <v>5650</v>
      </c>
      <c r="P30" s="197">
        <f t="shared" si="42"/>
        <v>2150</v>
      </c>
      <c r="Q30" s="197">
        <f t="shared" si="42"/>
        <v>100</v>
      </c>
      <c r="R30" s="197">
        <f t="shared" si="42"/>
        <v>0</v>
      </c>
      <c r="S30" s="197">
        <f t="shared" si="42"/>
        <v>32</v>
      </c>
      <c r="T30" s="197">
        <f t="shared" si="42"/>
        <v>0</v>
      </c>
      <c r="U30" s="197">
        <f t="shared" si="18"/>
        <v>8900</v>
      </c>
    </row>
    <row r="31" spans="1:21" ht="13.2" x14ac:dyDescent="0.25">
      <c r="A31" s="92">
        <v>21</v>
      </c>
      <c r="B31" s="94" t="s">
        <v>99</v>
      </c>
      <c r="C31" s="198">
        <f>'другие '!G12</f>
        <v>4</v>
      </c>
      <c r="D31" s="198">
        <f>'другие '!H12</f>
        <v>110</v>
      </c>
      <c r="E31" s="198">
        <f>'другие '!I12</f>
        <v>290</v>
      </c>
      <c r="F31" s="198">
        <f>'другие '!J12</f>
        <v>100</v>
      </c>
      <c r="G31" s="198">
        <f>'другие '!K12</f>
        <v>10</v>
      </c>
      <c r="H31" s="198">
        <f>'другие '!L12</f>
        <v>0</v>
      </c>
      <c r="I31" s="394"/>
      <c r="J31" s="198">
        <f>'другие '!M12</f>
        <v>2</v>
      </c>
      <c r="K31" s="198">
        <f>'другие '!N12</f>
        <v>1</v>
      </c>
      <c r="L31" s="291">
        <f>C31</f>
        <v>4</v>
      </c>
      <c r="M31" s="291"/>
      <c r="N31" s="291">
        <f>D31*2</f>
        <v>220</v>
      </c>
      <c r="O31" s="291">
        <f t="shared" si="21"/>
        <v>1450</v>
      </c>
      <c r="P31" s="291">
        <f>F31*5</f>
        <v>500</v>
      </c>
      <c r="Q31" s="389">
        <f>G31*2+H31</f>
        <v>20</v>
      </c>
      <c r="R31" s="399"/>
      <c r="S31" s="381">
        <f>K31+J31</f>
        <v>3</v>
      </c>
      <c r="T31" s="381"/>
      <c r="U31" s="197">
        <f t="shared" si="18"/>
        <v>2170</v>
      </c>
    </row>
    <row r="32" spans="1:21" s="6" customFormat="1" ht="13.2" x14ac:dyDescent="0.25">
      <c r="A32" s="436">
        <v>22</v>
      </c>
      <c r="B32" s="5" t="s">
        <v>120</v>
      </c>
      <c r="C32" s="313">
        <f>'другие '!G33</f>
        <v>5</v>
      </c>
      <c r="D32" s="313">
        <f>'другие '!H33</f>
        <v>100</v>
      </c>
      <c r="E32" s="313">
        <f>'другие '!I33</f>
        <v>230</v>
      </c>
      <c r="F32" s="313">
        <f>'другие '!J33</f>
        <v>90</v>
      </c>
      <c r="G32" s="313">
        <f>'другие '!K33</f>
        <v>10</v>
      </c>
      <c r="H32" s="313">
        <f>'другие '!L33</f>
        <v>0</v>
      </c>
      <c r="I32" s="382"/>
      <c r="J32" s="313">
        <f>'другие '!M33</f>
        <v>2</v>
      </c>
      <c r="K32" s="313">
        <f>'другие '!N33</f>
        <v>1</v>
      </c>
      <c r="L32" s="459">
        <f>C32</f>
        <v>5</v>
      </c>
      <c r="M32" s="459"/>
      <c r="N32" s="291">
        <f t="shared" ref="N32:N34" si="43">D32*2</f>
        <v>200</v>
      </c>
      <c r="O32" s="459">
        <f t="shared" si="21"/>
        <v>1150</v>
      </c>
      <c r="P32" s="459">
        <f t="shared" ref="P32:P34" si="44">F32*5</f>
        <v>450</v>
      </c>
      <c r="Q32" s="389">
        <f t="shared" ref="Q32:Q34" si="45">G32*2+H32</f>
        <v>20</v>
      </c>
      <c r="R32" s="461"/>
      <c r="S32" s="381">
        <f>K32+J32</f>
        <v>3</v>
      </c>
      <c r="T32" s="381"/>
      <c r="U32" s="197">
        <f t="shared" si="18"/>
        <v>1800</v>
      </c>
    </row>
    <row r="33" spans="1:21" ht="13.2" x14ac:dyDescent="0.25">
      <c r="A33" s="92">
        <v>23</v>
      </c>
      <c r="B33" s="5" t="s">
        <v>124</v>
      </c>
      <c r="C33" s="198">
        <f>'другие '!G37</f>
        <v>10</v>
      </c>
      <c r="D33" s="198">
        <f>'другие '!H37</f>
        <v>190</v>
      </c>
      <c r="E33" s="198">
        <f>'другие '!I37</f>
        <v>210</v>
      </c>
      <c r="F33" s="198">
        <f>'другие '!J37</f>
        <v>90</v>
      </c>
      <c r="G33" s="198">
        <f>'другие '!K37</f>
        <v>10</v>
      </c>
      <c r="H33" s="198">
        <f>'другие '!L37</f>
        <v>10</v>
      </c>
      <c r="I33" s="394"/>
      <c r="J33" s="198">
        <f>'другие '!M37</f>
        <v>10</v>
      </c>
      <c r="K33" s="198">
        <f>'другие '!N37</f>
        <v>5</v>
      </c>
      <c r="L33" s="291">
        <f>C33</f>
        <v>10</v>
      </c>
      <c r="M33" s="291"/>
      <c r="N33" s="291">
        <f t="shared" si="43"/>
        <v>380</v>
      </c>
      <c r="O33" s="291">
        <f t="shared" si="21"/>
        <v>1050</v>
      </c>
      <c r="P33" s="291">
        <f t="shared" si="44"/>
        <v>450</v>
      </c>
      <c r="Q33" s="389">
        <f t="shared" si="45"/>
        <v>30</v>
      </c>
      <c r="R33" s="399"/>
      <c r="S33" s="381">
        <f>K33+J33</f>
        <v>15</v>
      </c>
      <c r="T33" s="381"/>
      <c r="U33" s="197">
        <f t="shared" si="18"/>
        <v>1880</v>
      </c>
    </row>
    <row r="34" spans="1:21" ht="13.2" customHeight="1" x14ac:dyDescent="0.25">
      <c r="A34" s="92">
        <v>24</v>
      </c>
      <c r="B34" s="94" t="s">
        <v>145</v>
      </c>
      <c r="C34" s="198">
        <f>'другие '!G58</f>
        <v>5</v>
      </c>
      <c r="D34" s="198">
        <f>'другие '!H58</f>
        <v>150</v>
      </c>
      <c r="E34" s="198">
        <f>'другие '!I58</f>
        <v>400</v>
      </c>
      <c r="F34" s="198">
        <f>'другие '!J58</f>
        <v>150</v>
      </c>
      <c r="G34" s="198">
        <f>'другие '!K58</f>
        <v>15</v>
      </c>
      <c r="H34" s="198">
        <f>'другие '!L58</f>
        <v>0</v>
      </c>
      <c r="I34" s="394"/>
      <c r="J34" s="198">
        <f>'другие '!M58</f>
        <v>10</v>
      </c>
      <c r="K34" s="198">
        <f>'другие '!N58</f>
        <v>1</v>
      </c>
      <c r="L34" s="291">
        <f>C34</f>
        <v>5</v>
      </c>
      <c r="M34" s="291"/>
      <c r="N34" s="291">
        <f t="shared" si="43"/>
        <v>300</v>
      </c>
      <c r="O34" s="291">
        <f t="shared" si="21"/>
        <v>2000</v>
      </c>
      <c r="P34" s="291">
        <f t="shared" si="44"/>
        <v>750</v>
      </c>
      <c r="Q34" s="389">
        <f t="shared" si="45"/>
        <v>30</v>
      </c>
      <c r="R34" s="399"/>
      <c r="S34" s="381">
        <f>K34+J34</f>
        <v>11</v>
      </c>
      <c r="T34" s="381"/>
      <c r="U34" s="197">
        <f t="shared" si="18"/>
        <v>3050</v>
      </c>
    </row>
    <row r="35" spans="1:21" ht="13.2" customHeight="1" x14ac:dyDescent="0.25">
      <c r="A35" s="683" t="s">
        <v>100</v>
      </c>
      <c r="B35" s="682"/>
      <c r="C35" s="197">
        <f>C36+C37+C38+C39+C40</f>
        <v>45</v>
      </c>
      <c r="D35" s="197">
        <f t="shared" ref="D35:T35" si="46">D36+D37+D38+D39+D40</f>
        <v>820</v>
      </c>
      <c r="E35" s="197">
        <f t="shared" si="46"/>
        <v>1740</v>
      </c>
      <c r="F35" s="197">
        <f t="shared" si="46"/>
        <v>660</v>
      </c>
      <c r="G35" s="197">
        <f t="shared" si="46"/>
        <v>560</v>
      </c>
      <c r="H35" s="197">
        <f t="shared" si="46"/>
        <v>540</v>
      </c>
      <c r="I35" s="197">
        <f t="shared" si="46"/>
        <v>0</v>
      </c>
      <c r="J35" s="197">
        <f t="shared" si="46"/>
        <v>12</v>
      </c>
      <c r="K35" s="197">
        <f t="shared" si="46"/>
        <v>10</v>
      </c>
      <c r="L35" s="197">
        <f t="shared" si="46"/>
        <v>45</v>
      </c>
      <c r="M35" s="197">
        <f t="shared" si="46"/>
        <v>0</v>
      </c>
      <c r="N35" s="197">
        <f t="shared" si="46"/>
        <v>1640</v>
      </c>
      <c r="O35" s="197">
        <f t="shared" si="46"/>
        <v>8700</v>
      </c>
      <c r="P35" s="197">
        <f t="shared" si="46"/>
        <v>3300</v>
      </c>
      <c r="Q35" s="197">
        <f t="shared" si="46"/>
        <v>1660</v>
      </c>
      <c r="R35" s="197">
        <f t="shared" si="46"/>
        <v>0</v>
      </c>
      <c r="S35" s="197">
        <f t="shared" si="46"/>
        <v>22</v>
      </c>
      <c r="T35" s="197">
        <f t="shared" si="46"/>
        <v>0</v>
      </c>
      <c r="U35" s="197">
        <f t="shared" si="18"/>
        <v>13640</v>
      </c>
    </row>
    <row r="36" spans="1:21" ht="13.2" x14ac:dyDescent="0.25">
      <c r="A36" s="277">
        <v>25</v>
      </c>
      <c r="B36" s="242" t="s">
        <v>94</v>
      </c>
      <c r="C36" s="383">
        <f>'другие '!G6</f>
        <v>12</v>
      </c>
      <c r="D36" s="383">
        <f>'другие '!H6</f>
        <v>240</v>
      </c>
      <c r="E36" s="383">
        <f>'другие '!I6</f>
        <v>300</v>
      </c>
      <c r="F36" s="383">
        <f>'другие '!J6</f>
        <v>120</v>
      </c>
      <c r="G36" s="383">
        <f>'другие '!K6</f>
        <v>200</v>
      </c>
      <c r="H36" s="383">
        <f>'другие '!L6</f>
        <v>300</v>
      </c>
      <c r="I36" s="383"/>
      <c r="J36" s="383">
        <f>'другие '!M6</f>
        <v>2</v>
      </c>
      <c r="K36" s="383">
        <f>'другие '!N6</f>
        <v>2</v>
      </c>
      <c r="L36" s="291">
        <f>C36</f>
        <v>12</v>
      </c>
      <c r="M36" s="291"/>
      <c r="N36" s="291">
        <f>D36*2</f>
        <v>480</v>
      </c>
      <c r="O36" s="291">
        <f t="shared" si="21"/>
        <v>1500</v>
      </c>
      <c r="P36" s="291">
        <f>F36*5</f>
        <v>600</v>
      </c>
      <c r="Q36" s="389">
        <f>G36*2+H36</f>
        <v>700</v>
      </c>
      <c r="R36" s="399"/>
      <c r="S36" s="381">
        <f>K36+J36</f>
        <v>4</v>
      </c>
      <c r="T36" s="381"/>
      <c r="U36" s="197">
        <f t="shared" si="18"/>
        <v>2580</v>
      </c>
    </row>
    <row r="37" spans="1:21" s="6" customFormat="1" ht="13.2" x14ac:dyDescent="0.25">
      <c r="A37" s="437">
        <v>26</v>
      </c>
      <c r="B37" s="5" t="s">
        <v>100</v>
      </c>
      <c r="C37" s="313">
        <f>'другие '!G13</f>
        <v>15</v>
      </c>
      <c r="D37" s="313">
        <f>'другие '!H13</f>
        <v>150</v>
      </c>
      <c r="E37" s="313">
        <f>'другие '!I13</f>
        <v>330</v>
      </c>
      <c r="F37" s="313">
        <f>'другие '!J13</f>
        <v>100</v>
      </c>
      <c r="G37" s="313">
        <f>'другие '!K13</f>
        <v>240</v>
      </c>
      <c r="H37" s="313">
        <f>'другие '!L13</f>
        <v>240</v>
      </c>
      <c r="I37" s="382"/>
      <c r="J37" s="313">
        <f>'другие '!M13</f>
        <v>4</v>
      </c>
      <c r="K37" s="313">
        <f>'другие '!N13</f>
        <v>5</v>
      </c>
      <c r="L37" s="459">
        <f>C37</f>
        <v>15</v>
      </c>
      <c r="M37" s="459"/>
      <c r="N37" s="291">
        <f t="shared" ref="N37:N40" si="47">D37*2</f>
        <v>300</v>
      </c>
      <c r="O37" s="459">
        <f t="shared" si="21"/>
        <v>1650</v>
      </c>
      <c r="P37" s="459">
        <f t="shared" ref="P37:P40" si="48">F37*5</f>
        <v>500</v>
      </c>
      <c r="Q37" s="389">
        <f t="shared" ref="Q37:Q40" si="49">G37*2+H37</f>
        <v>720</v>
      </c>
      <c r="R37" s="461"/>
      <c r="S37" s="381">
        <f>K37+J37</f>
        <v>9</v>
      </c>
      <c r="T37" s="381"/>
      <c r="U37" s="197">
        <f t="shared" si="18"/>
        <v>2450</v>
      </c>
    </row>
    <row r="38" spans="1:21" ht="13.2" x14ac:dyDescent="0.25">
      <c r="A38" s="277">
        <v>27</v>
      </c>
      <c r="B38" s="5" t="s">
        <v>103</v>
      </c>
      <c r="C38" s="382">
        <f>'другие '!G16</f>
        <v>10</v>
      </c>
      <c r="D38" s="382">
        <f>'другие '!H16</f>
        <v>180</v>
      </c>
      <c r="E38" s="382">
        <f>'другие '!I16</f>
        <v>550</v>
      </c>
      <c r="F38" s="382">
        <f>'другие '!J16</f>
        <v>200</v>
      </c>
      <c r="G38" s="382">
        <f>'другие '!K16</f>
        <v>100</v>
      </c>
      <c r="H38" s="382">
        <f>'другие '!L16</f>
        <v>0</v>
      </c>
      <c r="I38" s="382"/>
      <c r="J38" s="382">
        <f>'другие '!M16</f>
        <v>2</v>
      </c>
      <c r="K38" s="382">
        <f>'другие '!N16</f>
        <v>1</v>
      </c>
      <c r="L38" s="291">
        <f>C38</f>
        <v>10</v>
      </c>
      <c r="M38" s="291"/>
      <c r="N38" s="291">
        <f t="shared" si="47"/>
        <v>360</v>
      </c>
      <c r="O38" s="291">
        <f t="shared" si="21"/>
        <v>2750</v>
      </c>
      <c r="P38" s="291">
        <f t="shared" si="48"/>
        <v>1000</v>
      </c>
      <c r="Q38" s="389">
        <f t="shared" si="49"/>
        <v>200</v>
      </c>
      <c r="R38" s="399"/>
      <c r="S38" s="381">
        <f>K38+J38</f>
        <v>3</v>
      </c>
      <c r="T38" s="381"/>
      <c r="U38" s="197">
        <f t="shared" si="18"/>
        <v>4110</v>
      </c>
    </row>
    <row r="39" spans="1:21" ht="13.2" x14ac:dyDescent="0.25">
      <c r="A39" s="287">
        <v>28</v>
      </c>
      <c r="B39" s="5" t="s">
        <v>114</v>
      </c>
      <c r="C39" s="313">
        <f>'другие '!G27</f>
        <v>3</v>
      </c>
      <c r="D39" s="313">
        <f>'другие '!H27</f>
        <v>100</v>
      </c>
      <c r="E39" s="313">
        <f>'другие '!I27</f>
        <v>260</v>
      </c>
      <c r="F39" s="313">
        <f>'другие '!J27</f>
        <v>100</v>
      </c>
      <c r="G39" s="313">
        <f>'другие '!K27</f>
        <v>10</v>
      </c>
      <c r="H39" s="313">
        <f>'другие '!L27</f>
        <v>0</v>
      </c>
      <c r="I39" s="382"/>
      <c r="J39" s="313">
        <f>'другие '!M27</f>
        <v>2</v>
      </c>
      <c r="K39" s="313">
        <f>'другие '!N27</f>
        <v>1</v>
      </c>
      <c r="L39" s="291">
        <f>C39</f>
        <v>3</v>
      </c>
      <c r="M39" s="291"/>
      <c r="N39" s="291">
        <f t="shared" si="47"/>
        <v>200</v>
      </c>
      <c r="O39" s="291">
        <f t="shared" si="21"/>
        <v>1300</v>
      </c>
      <c r="P39" s="291">
        <f t="shared" si="48"/>
        <v>500</v>
      </c>
      <c r="Q39" s="389">
        <f t="shared" si="49"/>
        <v>20</v>
      </c>
      <c r="R39" s="399"/>
      <c r="S39" s="381">
        <f>K39+J39</f>
        <v>3</v>
      </c>
      <c r="T39" s="381"/>
      <c r="U39" s="197">
        <f t="shared" si="18"/>
        <v>2000</v>
      </c>
    </row>
    <row r="40" spans="1:21" ht="13.2" x14ac:dyDescent="0.25">
      <c r="A40" s="277">
        <v>29</v>
      </c>
      <c r="B40" s="236" t="s">
        <v>131</v>
      </c>
      <c r="C40" s="381">
        <f>'другие '!G44</f>
        <v>5</v>
      </c>
      <c r="D40" s="381">
        <f>'другие '!H44</f>
        <v>150</v>
      </c>
      <c r="E40" s="381">
        <f>'другие '!I44</f>
        <v>300</v>
      </c>
      <c r="F40" s="381">
        <f>'другие '!J44</f>
        <v>140</v>
      </c>
      <c r="G40" s="381">
        <f>'другие '!K44</f>
        <v>10</v>
      </c>
      <c r="H40" s="381">
        <f>'другие '!L44</f>
        <v>0</v>
      </c>
      <c r="I40" s="381"/>
      <c r="J40" s="381">
        <f>'другие '!M44</f>
        <v>2</v>
      </c>
      <c r="K40" s="381">
        <f>'другие '!N44</f>
        <v>1</v>
      </c>
      <c r="L40" s="291">
        <f>C40</f>
        <v>5</v>
      </c>
      <c r="M40" s="291"/>
      <c r="N40" s="291">
        <f t="shared" si="47"/>
        <v>300</v>
      </c>
      <c r="O40" s="291">
        <f t="shared" si="21"/>
        <v>1500</v>
      </c>
      <c r="P40" s="291">
        <f t="shared" si="48"/>
        <v>700</v>
      </c>
      <c r="Q40" s="389">
        <f t="shared" si="49"/>
        <v>20</v>
      </c>
      <c r="R40" s="399"/>
      <c r="S40" s="381">
        <f>K40+J40</f>
        <v>3</v>
      </c>
      <c r="T40" s="381"/>
      <c r="U40" s="197">
        <f t="shared" si="18"/>
        <v>2500</v>
      </c>
    </row>
    <row r="41" spans="1:21" s="6" customFormat="1" ht="13.2" x14ac:dyDescent="0.25">
      <c r="A41" s="679" t="s">
        <v>368</v>
      </c>
      <c r="B41" s="680"/>
      <c r="C41" s="200">
        <f t="shared" ref="C41:D41" si="50">C42+C43</f>
        <v>10</v>
      </c>
      <c r="D41" s="200">
        <f t="shared" si="50"/>
        <v>400</v>
      </c>
      <c r="E41" s="200">
        <f t="shared" ref="E41" si="51">E42+E43</f>
        <v>250</v>
      </c>
      <c r="F41" s="200">
        <f t="shared" ref="F41" si="52">F42+F43</f>
        <v>100</v>
      </c>
      <c r="G41" s="200">
        <f t="shared" ref="G41" si="53">G42+G43</f>
        <v>30</v>
      </c>
      <c r="H41" s="200">
        <f t="shared" ref="H41" si="54">H42+H43</f>
        <v>0</v>
      </c>
      <c r="I41" s="200">
        <f t="shared" ref="I41" si="55">I42+I43</f>
        <v>0</v>
      </c>
      <c r="J41" s="200">
        <f t="shared" ref="J41" si="56">J42+J43</f>
        <v>7</v>
      </c>
      <c r="K41" s="200">
        <f t="shared" ref="K41" si="57">K42+K43</f>
        <v>6</v>
      </c>
      <c r="L41" s="200">
        <f t="shared" ref="L41" si="58">L42+L43</f>
        <v>10</v>
      </c>
      <c r="M41" s="200">
        <f t="shared" ref="M41" si="59">M42+M43</f>
        <v>0</v>
      </c>
      <c r="N41" s="200">
        <f t="shared" ref="N41" si="60">N42+N43</f>
        <v>800</v>
      </c>
      <c r="O41" s="200">
        <f t="shared" ref="O41" si="61">O42+O43</f>
        <v>1250</v>
      </c>
      <c r="P41" s="200">
        <f t="shared" ref="P41" si="62">P42+P43</f>
        <v>500</v>
      </c>
      <c r="Q41" s="200">
        <f t="shared" ref="Q41" si="63">Q42+Q43</f>
        <v>60</v>
      </c>
      <c r="R41" s="200">
        <f t="shared" ref="R41" si="64">R42+R43</f>
        <v>0</v>
      </c>
      <c r="S41" s="200">
        <f t="shared" ref="S41" si="65">S42+S43</f>
        <v>13</v>
      </c>
      <c r="T41" s="200">
        <f t="shared" ref="T41" si="66">T42+T43</f>
        <v>0</v>
      </c>
      <c r="U41" s="197">
        <f t="shared" si="18"/>
        <v>2550</v>
      </c>
    </row>
    <row r="42" spans="1:21" s="6" customFormat="1" ht="13.2" x14ac:dyDescent="0.25">
      <c r="A42" s="499"/>
      <c r="B42" s="236" t="s">
        <v>93</v>
      </c>
      <c r="C42" s="381">
        <f>'другие '!G5</f>
        <v>5</v>
      </c>
      <c r="D42" s="381">
        <f>'другие '!H5</f>
        <v>250</v>
      </c>
      <c r="E42" s="381">
        <f>'другие '!I5</f>
        <v>140</v>
      </c>
      <c r="F42" s="381">
        <f>'другие '!J5</f>
        <v>50</v>
      </c>
      <c r="G42" s="381">
        <f>'другие '!K5</f>
        <v>20</v>
      </c>
      <c r="H42" s="381">
        <f>'другие '!L5</f>
        <v>0</v>
      </c>
      <c r="I42" s="381"/>
      <c r="J42" s="381">
        <f>'другие '!M5</f>
        <v>2</v>
      </c>
      <c r="K42" s="381">
        <f>'другие '!N5</f>
        <v>1</v>
      </c>
      <c r="L42" s="291">
        <f>C42</f>
        <v>5</v>
      </c>
      <c r="M42" s="291"/>
      <c r="N42" s="291">
        <f>D42*2</f>
        <v>500</v>
      </c>
      <c r="O42" s="291">
        <f>E42*5</f>
        <v>700</v>
      </c>
      <c r="P42" s="291">
        <f>F42*5</f>
        <v>250</v>
      </c>
      <c r="Q42" s="389">
        <f>G42*2+H42</f>
        <v>40</v>
      </c>
      <c r="R42" s="399"/>
      <c r="S42" s="381">
        <f>K42+J42</f>
        <v>3</v>
      </c>
      <c r="T42" s="381"/>
      <c r="U42" s="197">
        <f t="shared" si="18"/>
        <v>1450</v>
      </c>
    </row>
    <row r="43" spans="1:21" s="6" customFormat="1" ht="13.2" x14ac:dyDescent="0.25">
      <c r="A43" s="279">
        <v>31</v>
      </c>
      <c r="B43" s="5" t="s">
        <v>102</v>
      </c>
      <c r="C43" s="313">
        <f>'другие '!G15</f>
        <v>5</v>
      </c>
      <c r="D43" s="313">
        <f>'другие '!H15</f>
        <v>150</v>
      </c>
      <c r="E43" s="313">
        <f>'другие '!I15</f>
        <v>110</v>
      </c>
      <c r="F43" s="313">
        <f>'другие '!J15</f>
        <v>50</v>
      </c>
      <c r="G43" s="313">
        <f>'другие '!K15</f>
        <v>10</v>
      </c>
      <c r="H43" s="313">
        <f>'другие '!L15</f>
        <v>0</v>
      </c>
      <c r="I43" s="382"/>
      <c r="J43" s="313">
        <f>'другие '!M15</f>
        <v>5</v>
      </c>
      <c r="K43" s="313">
        <f>'другие '!N15</f>
        <v>5</v>
      </c>
      <c r="L43" s="459">
        <f>C43</f>
        <v>5</v>
      </c>
      <c r="M43" s="459"/>
      <c r="N43" s="291">
        <f>D43*2</f>
        <v>300</v>
      </c>
      <c r="O43" s="459">
        <f t="shared" si="21"/>
        <v>550</v>
      </c>
      <c r="P43" s="459">
        <f>F43*5</f>
        <v>250</v>
      </c>
      <c r="Q43" s="389">
        <f>G43*2+H43</f>
        <v>20</v>
      </c>
      <c r="R43" s="461"/>
      <c r="S43" s="381">
        <f>K43+J43</f>
        <v>10</v>
      </c>
      <c r="T43" s="381"/>
      <c r="U43" s="197">
        <f t="shared" si="18"/>
        <v>1100</v>
      </c>
    </row>
    <row r="44" spans="1:21" s="6" customFormat="1" ht="13.2" x14ac:dyDescent="0.25">
      <c r="A44" s="499"/>
      <c r="B44" s="497" t="s">
        <v>139</v>
      </c>
      <c r="C44" s="400">
        <f>C45</f>
        <v>4</v>
      </c>
      <c r="D44" s="400">
        <f>D45</f>
        <v>250</v>
      </c>
      <c r="E44" s="400">
        <f t="shared" ref="E44:T44" si="67">E45</f>
        <v>80</v>
      </c>
      <c r="F44" s="400">
        <f t="shared" si="67"/>
        <v>50</v>
      </c>
      <c r="G44" s="400">
        <f t="shared" si="67"/>
        <v>10</v>
      </c>
      <c r="H44" s="400">
        <f t="shared" si="67"/>
        <v>0</v>
      </c>
      <c r="I44" s="400">
        <f t="shared" si="67"/>
        <v>0</v>
      </c>
      <c r="J44" s="400">
        <f t="shared" si="67"/>
        <v>5</v>
      </c>
      <c r="K44" s="400">
        <f t="shared" si="67"/>
        <v>5</v>
      </c>
      <c r="L44" s="400">
        <f t="shared" si="67"/>
        <v>4</v>
      </c>
      <c r="M44" s="400">
        <f t="shared" si="67"/>
        <v>0</v>
      </c>
      <c r="N44" s="400">
        <f t="shared" si="67"/>
        <v>500</v>
      </c>
      <c r="O44" s="400">
        <f t="shared" si="67"/>
        <v>400</v>
      </c>
      <c r="P44" s="400">
        <f t="shared" si="67"/>
        <v>250</v>
      </c>
      <c r="Q44" s="400">
        <f t="shared" si="67"/>
        <v>20</v>
      </c>
      <c r="R44" s="400">
        <f t="shared" si="67"/>
        <v>0</v>
      </c>
      <c r="S44" s="400">
        <f t="shared" si="67"/>
        <v>10</v>
      </c>
      <c r="T44" s="400">
        <f t="shared" si="67"/>
        <v>0</v>
      </c>
      <c r="U44" s="197">
        <f t="shared" si="18"/>
        <v>1150</v>
      </c>
    </row>
    <row r="45" spans="1:21" ht="13.2" x14ac:dyDescent="0.25">
      <c r="A45" s="274">
        <v>33</v>
      </c>
      <c r="B45" s="276" t="s">
        <v>139</v>
      </c>
      <c r="C45" s="381">
        <f>'другие '!G52</f>
        <v>4</v>
      </c>
      <c r="D45" s="381">
        <f>'другие '!H52</f>
        <v>250</v>
      </c>
      <c r="E45" s="381">
        <f>'другие '!I52</f>
        <v>80</v>
      </c>
      <c r="F45" s="381">
        <f>'другие '!J52</f>
        <v>50</v>
      </c>
      <c r="G45" s="381">
        <f>'другие '!K52</f>
        <v>10</v>
      </c>
      <c r="H45" s="381">
        <f>'другие '!L52</f>
        <v>0</v>
      </c>
      <c r="I45" s="381"/>
      <c r="J45" s="381">
        <f>'другие '!M52</f>
        <v>5</v>
      </c>
      <c r="K45" s="381">
        <f>'другие '!N52</f>
        <v>5</v>
      </c>
      <c r="L45" s="291">
        <f>C45</f>
        <v>4</v>
      </c>
      <c r="M45" s="291"/>
      <c r="N45" s="291">
        <f>D45*2</f>
        <v>500</v>
      </c>
      <c r="O45" s="291">
        <f t="shared" si="21"/>
        <v>400</v>
      </c>
      <c r="P45" s="291">
        <f>F45*5</f>
        <v>250</v>
      </c>
      <c r="Q45" s="389">
        <f>G45*2+H45</f>
        <v>20</v>
      </c>
      <c r="R45" s="399"/>
      <c r="S45" s="381">
        <f>K45+J45</f>
        <v>10</v>
      </c>
      <c r="T45" s="381"/>
      <c r="U45" s="197">
        <f t="shared" si="18"/>
        <v>1150</v>
      </c>
    </row>
    <row r="46" spans="1:21" ht="13.2" x14ac:dyDescent="0.25">
      <c r="A46" s="679" t="s">
        <v>96</v>
      </c>
      <c r="B46" s="710"/>
      <c r="C46" s="200">
        <f>C47+C48</f>
        <v>11</v>
      </c>
      <c r="D46" s="200">
        <f t="shared" ref="D46" si="68">D47+D48</f>
        <v>330</v>
      </c>
      <c r="E46" s="200">
        <f t="shared" ref="E46" si="69">E47+E48</f>
        <v>1130</v>
      </c>
      <c r="F46" s="200">
        <f t="shared" ref="F46" si="70">F47+F48</f>
        <v>320</v>
      </c>
      <c r="G46" s="200">
        <f t="shared" ref="G46" si="71">G47+G48</f>
        <v>30</v>
      </c>
      <c r="H46" s="200">
        <f t="shared" ref="H46" si="72">H47+H48</f>
        <v>0</v>
      </c>
      <c r="I46" s="200">
        <f t="shared" ref="I46" si="73">I47+I48</f>
        <v>0</v>
      </c>
      <c r="J46" s="200">
        <f t="shared" ref="J46" si="74">J47+J48</f>
        <v>4</v>
      </c>
      <c r="K46" s="200">
        <f t="shared" ref="K46" si="75">K47+K48</f>
        <v>2</v>
      </c>
      <c r="L46" s="200">
        <f t="shared" ref="L46" si="76">L47+L48</f>
        <v>11</v>
      </c>
      <c r="M46" s="200">
        <f t="shared" ref="M46" si="77">M47+M48</f>
        <v>0</v>
      </c>
      <c r="N46" s="200">
        <f t="shared" ref="N46" si="78">N47+N48</f>
        <v>660</v>
      </c>
      <c r="O46" s="200">
        <f t="shared" ref="O46" si="79">O47+O48</f>
        <v>5650</v>
      </c>
      <c r="P46" s="200">
        <f t="shared" ref="P46" si="80">P47+P48</f>
        <v>1600</v>
      </c>
      <c r="Q46" s="200">
        <f t="shared" ref="Q46" si="81">Q47+Q48</f>
        <v>60</v>
      </c>
      <c r="R46" s="200">
        <f t="shared" ref="R46" si="82">R47+R48</f>
        <v>0</v>
      </c>
      <c r="S46" s="200">
        <f t="shared" ref="S46" si="83">S47+S48</f>
        <v>6</v>
      </c>
      <c r="T46" s="200">
        <f t="shared" ref="T46" si="84">T47+T48</f>
        <v>0</v>
      </c>
      <c r="U46" s="197">
        <f t="shared" si="18"/>
        <v>7910</v>
      </c>
    </row>
    <row r="47" spans="1:21" s="6" customFormat="1" ht="13.2" x14ac:dyDescent="0.25">
      <c r="A47" s="273">
        <v>34</v>
      </c>
      <c r="B47" s="5" t="s">
        <v>96</v>
      </c>
      <c r="C47" s="381">
        <f>'другие '!G9</f>
        <v>6</v>
      </c>
      <c r="D47" s="381">
        <f>'другие '!H9</f>
        <v>180</v>
      </c>
      <c r="E47" s="381">
        <f>'другие '!I9</f>
        <v>300</v>
      </c>
      <c r="F47" s="381">
        <f>'другие '!J9</f>
        <v>120</v>
      </c>
      <c r="G47" s="381">
        <f>'другие '!K9</f>
        <v>15</v>
      </c>
      <c r="H47" s="381">
        <f>'другие '!L9</f>
        <v>0</v>
      </c>
      <c r="I47" s="381"/>
      <c r="J47" s="381">
        <f>'другие '!M9</f>
        <v>2</v>
      </c>
      <c r="K47" s="381">
        <f>'другие '!N9</f>
        <v>1</v>
      </c>
      <c r="L47" s="459">
        <f>C47</f>
        <v>6</v>
      </c>
      <c r="M47" s="459"/>
      <c r="N47" s="459">
        <f>D47*2</f>
        <v>360</v>
      </c>
      <c r="O47" s="459">
        <f t="shared" si="21"/>
        <v>1500</v>
      </c>
      <c r="P47" s="459">
        <f>F47*5</f>
        <v>600</v>
      </c>
      <c r="Q47" s="460">
        <f>G47*2+H47</f>
        <v>30</v>
      </c>
      <c r="R47" s="461"/>
      <c r="S47" s="381">
        <f>K47+J47</f>
        <v>3</v>
      </c>
      <c r="T47" s="381"/>
      <c r="U47" s="197">
        <f t="shared" si="18"/>
        <v>2460</v>
      </c>
    </row>
    <row r="48" spans="1:21" ht="13.2" x14ac:dyDescent="0.25">
      <c r="A48" s="273">
        <v>35</v>
      </c>
      <c r="B48" s="5" t="s">
        <v>110</v>
      </c>
      <c r="C48" s="381">
        <f>'другие '!G23</f>
        <v>5</v>
      </c>
      <c r="D48" s="381">
        <f>'другие '!H23</f>
        <v>150</v>
      </c>
      <c r="E48" s="381">
        <f>'другие '!I23</f>
        <v>830</v>
      </c>
      <c r="F48" s="381">
        <f>'другие '!J23</f>
        <v>200</v>
      </c>
      <c r="G48" s="381">
        <f>'другие '!K23</f>
        <v>15</v>
      </c>
      <c r="H48" s="381">
        <f>'другие '!L23</f>
        <v>0</v>
      </c>
      <c r="I48" s="381"/>
      <c r="J48" s="381">
        <f>'другие '!M23</f>
        <v>2</v>
      </c>
      <c r="K48" s="381">
        <f>'другие '!N23</f>
        <v>1</v>
      </c>
      <c r="L48" s="291">
        <f>C48</f>
        <v>5</v>
      </c>
      <c r="M48" s="291"/>
      <c r="N48" s="291">
        <f>D48*2</f>
        <v>300</v>
      </c>
      <c r="O48" s="291">
        <f t="shared" si="21"/>
        <v>4150</v>
      </c>
      <c r="P48" s="291">
        <f t="shared" ref="P48:P52" si="85">F48*5</f>
        <v>1000</v>
      </c>
      <c r="Q48" s="460">
        <f>G48*2+H48</f>
        <v>30</v>
      </c>
      <c r="R48" s="399"/>
      <c r="S48" s="381">
        <f>K48+J48</f>
        <v>3</v>
      </c>
      <c r="T48" s="381"/>
      <c r="U48" s="197">
        <f t="shared" si="18"/>
        <v>5450</v>
      </c>
    </row>
    <row r="49" spans="1:21" ht="13.2" x14ac:dyDescent="0.25">
      <c r="A49" s="679" t="s">
        <v>135</v>
      </c>
      <c r="B49" s="680"/>
      <c r="C49" s="400">
        <f>C50+C51+C52</f>
        <v>25</v>
      </c>
      <c r="D49" s="400">
        <f>D50+D51+D52</f>
        <v>590</v>
      </c>
      <c r="E49" s="400">
        <f t="shared" ref="E49:T49" si="86">E50+E51+E52</f>
        <v>890</v>
      </c>
      <c r="F49" s="400">
        <f t="shared" si="86"/>
        <v>350</v>
      </c>
      <c r="G49" s="400">
        <f t="shared" si="86"/>
        <v>430</v>
      </c>
      <c r="H49" s="400">
        <f t="shared" si="86"/>
        <v>1600</v>
      </c>
      <c r="I49" s="400">
        <f t="shared" si="86"/>
        <v>0</v>
      </c>
      <c r="J49" s="400">
        <f t="shared" si="86"/>
        <v>206</v>
      </c>
      <c r="K49" s="400">
        <f t="shared" si="86"/>
        <v>72</v>
      </c>
      <c r="L49" s="400">
        <f t="shared" si="86"/>
        <v>25</v>
      </c>
      <c r="M49" s="400">
        <f t="shared" si="86"/>
        <v>0</v>
      </c>
      <c r="N49" s="400">
        <f t="shared" si="86"/>
        <v>1180</v>
      </c>
      <c r="O49" s="400">
        <f t="shared" si="86"/>
        <v>4450</v>
      </c>
      <c r="P49" s="400">
        <f t="shared" si="86"/>
        <v>1750</v>
      </c>
      <c r="Q49" s="400">
        <f t="shared" si="86"/>
        <v>2460</v>
      </c>
      <c r="R49" s="400">
        <f t="shared" si="86"/>
        <v>0</v>
      </c>
      <c r="S49" s="400">
        <f t="shared" si="86"/>
        <v>278</v>
      </c>
      <c r="T49" s="400">
        <f t="shared" si="86"/>
        <v>0</v>
      </c>
      <c r="U49" s="197">
        <f t="shared" si="18"/>
        <v>7380</v>
      </c>
    </row>
    <row r="50" spans="1:21" ht="13.2" x14ac:dyDescent="0.25">
      <c r="A50" s="279">
        <v>36</v>
      </c>
      <c r="B50" s="5" t="s">
        <v>135</v>
      </c>
      <c r="C50" s="313">
        <f>'другие '!G48</f>
        <v>5</v>
      </c>
      <c r="D50" s="313">
        <f>'другие '!H48</f>
        <v>260</v>
      </c>
      <c r="E50" s="313">
        <f>'другие '!I48</f>
        <v>300</v>
      </c>
      <c r="F50" s="313">
        <f>'другие '!J48</f>
        <v>110</v>
      </c>
      <c r="G50" s="313">
        <f>'другие '!K48</f>
        <v>400</v>
      </c>
      <c r="H50" s="313">
        <f>'другие '!L48</f>
        <v>1600</v>
      </c>
      <c r="I50" s="382"/>
      <c r="J50" s="313">
        <f>'другие '!M48</f>
        <v>200</v>
      </c>
      <c r="K50" s="313">
        <f>'другие '!N48</f>
        <v>66</v>
      </c>
      <c r="L50" s="291">
        <f>C50</f>
        <v>5</v>
      </c>
      <c r="M50" s="291"/>
      <c r="N50" s="291">
        <f>D50*2</f>
        <v>520</v>
      </c>
      <c r="O50" s="291">
        <f t="shared" si="21"/>
        <v>1500</v>
      </c>
      <c r="P50" s="291">
        <f t="shared" si="85"/>
        <v>550</v>
      </c>
      <c r="Q50" s="389">
        <f>G50*2+H50</f>
        <v>2400</v>
      </c>
      <c r="R50" s="399"/>
      <c r="S50" s="381">
        <f>K50+J50</f>
        <v>266</v>
      </c>
      <c r="T50" s="381"/>
      <c r="U50" s="197">
        <f t="shared" si="18"/>
        <v>2570</v>
      </c>
    </row>
    <row r="51" spans="1:21" ht="13.2" x14ac:dyDescent="0.25">
      <c r="A51" s="279">
        <v>37</v>
      </c>
      <c r="B51" s="5" t="s">
        <v>119</v>
      </c>
      <c r="C51" s="313">
        <f>'другие '!G32</f>
        <v>5</v>
      </c>
      <c r="D51" s="313">
        <f>'другие '!H32</f>
        <v>230</v>
      </c>
      <c r="E51" s="313">
        <f>'другие '!I32</f>
        <v>340</v>
      </c>
      <c r="F51" s="313">
        <f>'другие '!J32</f>
        <v>130</v>
      </c>
      <c r="G51" s="313">
        <f>'другие '!K32</f>
        <v>20</v>
      </c>
      <c r="H51" s="313">
        <f>'другие '!L32</f>
        <v>0</v>
      </c>
      <c r="I51" s="382"/>
      <c r="J51" s="313">
        <f>'другие '!M32</f>
        <v>4</v>
      </c>
      <c r="K51" s="313">
        <f>'другие '!N32</f>
        <v>5</v>
      </c>
      <c r="L51" s="291">
        <f>C51</f>
        <v>5</v>
      </c>
      <c r="M51" s="291"/>
      <c r="N51" s="291">
        <f>D51*2</f>
        <v>460</v>
      </c>
      <c r="O51" s="291">
        <f t="shared" si="21"/>
        <v>1700</v>
      </c>
      <c r="P51" s="291">
        <f t="shared" si="85"/>
        <v>650</v>
      </c>
      <c r="Q51" s="389">
        <f t="shared" ref="Q51:Q52" si="87">G51*2+H51</f>
        <v>40</v>
      </c>
      <c r="R51" s="399"/>
      <c r="S51" s="381">
        <f>K51+J51</f>
        <v>9</v>
      </c>
      <c r="T51" s="381"/>
      <c r="U51" s="197">
        <f t="shared" si="18"/>
        <v>2810</v>
      </c>
    </row>
    <row r="52" spans="1:21" ht="13.2" x14ac:dyDescent="0.25">
      <c r="A52" s="279">
        <v>38</v>
      </c>
      <c r="B52" s="5" t="s">
        <v>134</v>
      </c>
      <c r="C52" s="313">
        <f>'другие '!G47</f>
        <v>15</v>
      </c>
      <c r="D52" s="313">
        <f>'другие '!H47</f>
        <v>100</v>
      </c>
      <c r="E52" s="313">
        <f>'другие '!I47</f>
        <v>250</v>
      </c>
      <c r="F52" s="313">
        <f>'другие '!J47</f>
        <v>110</v>
      </c>
      <c r="G52" s="313">
        <f>'другие '!K47</f>
        <v>10</v>
      </c>
      <c r="H52" s="313">
        <f>'другие '!L47</f>
        <v>0</v>
      </c>
      <c r="I52" s="382"/>
      <c r="J52" s="313">
        <f>'другие '!M47</f>
        <v>2</v>
      </c>
      <c r="K52" s="313">
        <f>'другие '!N47</f>
        <v>1</v>
      </c>
      <c r="L52" s="291">
        <f>C52</f>
        <v>15</v>
      </c>
      <c r="M52" s="291"/>
      <c r="N52" s="291">
        <f>D52*2</f>
        <v>200</v>
      </c>
      <c r="O52" s="291">
        <f t="shared" si="21"/>
        <v>1250</v>
      </c>
      <c r="P52" s="291">
        <f t="shared" si="85"/>
        <v>550</v>
      </c>
      <c r="Q52" s="389">
        <f t="shared" si="87"/>
        <v>20</v>
      </c>
      <c r="R52" s="399"/>
      <c r="S52" s="381">
        <f>K52+J52</f>
        <v>3</v>
      </c>
      <c r="T52" s="381"/>
      <c r="U52" s="197">
        <f t="shared" si="18"/>
        <v>2000</v>
      </c>
    </row>
    <row r="53" spans="1:21" ht="13.2" x14ac:dyDescent="0.25">
      <c r="A53" s="679" t="s">
        <v>143</v>
      </c>
      <c r="B53" s="710"/>
      <c r="C53" s="200">
        <f>C54+C55+C56</f>
        <v>31</v>
      </c>
      <c r="D53" s="200">
        <f t="shared" ref="D53:T53" si="88">D54+D55+D56</f>
        <v>510</v>
      </c>
      <c r="E53" s="200">
        <f t="shared" si="88"/>
        <v>520</v>
      </c>
      <c r="F53" s="200">
        <f t="shared" si="88"/>
        <v>190</v>
      </c>
      <c r="G53" s="200">
        <f t="shared" si="88"/>
        <v>340</v>
      </c>
      <c r="H53" s="200">
        <f t="shared" si="88"/>
        <v>0</v>
      </c>
      <c r="I53" s="200">
        <f t="shared" si="88"/>
        <v>0</v>
      </c>
      <c r="J53" s="200">
        <f t="shared" si="88"/>
        <v>8</v>
      </c>
      <c r="K53" s="200">
        <f t="shared" si="88"/>
        <v>26</v>
      </c>
      <c r="L53" s="200">
        <f t="shared" si="88"/>
        <v>31</v>
      </c>
      <c r="M53" s="200">
        <f t="shared" si="88"/>
        <v>0</v>
      </c>
      <c r="N53" s="200">
        <f t="shared" si="88"/>
        <v>1020</v>
      </c>
      <c r="O53" s="200">
        <f t="shared" si="88"/>
        <v>2600</v>
      </c>
      <c r="P53" s="200">
        <f t="shared" si="88"/>
        <v>950</v>
      </c>
      <c r="Q53" s="200">
        <f t="shared" si="88"/>
        <v>680</v>
      </c>
      <c r="R53" s="200">
        <f t="shared" si="88"/>
        <v>0</v>
      </c>
      <c r="S53" s="200">
        <f t="shared" si="88"/>
        <v>34</v>
      </c>
      <c r="T53" s="200">
        <f t="shared" si="88"/>
        <v>0</v>
      </c>
      <c r="U53" s="197">
        <f t="shared" si="18"/>
        <v>4570</v>
      </c>
    </row>
    <row r="54" spans="1:21" ht="13.2" x14ac:dyDescent="0.25">
      <c r="A54" s="273">
        <v>39</v>
      </c>
      <c r="B54" s="5" t="s">
        <v>105</v>
      </c>
      <c r="C54" s="381">
        <f>'другие '!G18</f>
        <v>15</v>
      </c>
      <c r="D54" s="381">
        <f>'другие '!H18</f>
        <v>180</v>
      </c>
      <c r="E54" s="381">
        <f>'другие '!I18</f>
        <v>160</v>
      </c>
      <c r="F54" s="381">
        <f>'другие '!J18</f>
        <v>70</v>
      </c>
      <c r="G54" s="381">
        <f>'другие '!K18</f>
        <v>300</v>
      </c>
      <c r="H54" s="381">
        <f>'другие '!L18</f>
        <v>0</v>
      </c>
      <c r="I54" s="381"/>
      <c r="J54" s="381">
        <f>'другие '!M18</f>
        <v>2</v>
      </c>
      <c r="K54" s="381">
        <f>'другие '!N18</f>
        <v>1</v>
      </c>
      <c r="L54" s="291">
        <f>C54</f>
        <v>15</v>
      </c>
      <c r="M54" s="291"/>
      <c r="N54" s="291">
        <f>D54*2</f>
        <v>360</v>
      </c>
      <c r="O54" s="291">
        <f t="shared" si="21"/>
        <v>800</v>
      </c>
      <c r="P54" s="291">
        <f>F54*5</f>
        <v>350</v>
      </c>
      <c r="Q54" s="389">
        <f>G54*2+H54</f>
        <v>600</v>
      </c>
      <c r="R54" s="399"/>
      <c r="S54" s="381">
        <f>K54+J54</f>
        <v>3</v>
      </c>
      <c r="T54" s="381"/>
      <c r="U54" s="197">
        <f t="shared" si="18"/>
        <v>1510</v>
      </c>
    </row>
    <row r="55" spans="1:21" s="6" customFormat="1" ht="13.2" x14ac:dyDescent="0.25">
      <c r="A55" s="279">
        <v>40</v>
      </c>
      <c r="B55" s="5" t="s">
        <v>143</v>
      </c>
      <c r="C55" s="313">
        <f>'другие '!G56</f>
        <v>11</v>
      </c>
      <c r="D55" s="313">
        <f>'другие '!H56</f>
        <v>180</v>
      </c>
      <c r="E55" s="313">
        <f>'другие '!I56</f>
        <v>160</v>
      </c>
      <c r="F55" s="313">
        <f>'другие '!J56</f>
        <v>60</v>
      </c>
      <c r="G55" s="313">
        <f>'другие '!K56</f>
        <v>20</v>
      </c>
      <c r="H55" s="313">
        <f>'другие '!L56</f>
        <v>0</v>
      </c>
      <c r="I55" s="382"/>
      <c r="J55" s="313">
        <f>'другие '!M56</f>
        <v>2</v>
      </c>
      <c r="K55" s="313">
        <f>'другие '!N56</f>
        <v>20</v>
      </c>
      <c r="L55" s="459">
        <f>C55</f>
        <v>11</v>
      </c>
      <c r="M55" s="459"/>
      <c r="N55" s="459">
        <f>D55*2</f>
        <v>360</v>
      </c>
      <c r="O55" s="459">
        <f t="shared" si="21"/>
        <v>800</v>
      </c>
      <c r="P55" s="459">
        <f t="shared" ref="P55:P56" si="89">F55*5</f>
        <v>300</v>
      </c>
      <c r="Q55" s="389">
        <f t="shared" ref="Q55:Q56" si="90">G55*2+H55</f>
        <v>40</v>
      </c>
      <c r="R55" s="461"/>
      <c r="S55" s="381">
        <f>K55+J55</f>
        <v>22</v>
      </c>
      <c r="T55" s="381"/>
      <c r="U55" s="197">
        <f t="shared" si="18"/>
        <v>1460</v>
      </c>
    </row>
    <row r="56" spans="1:21" ht="13.2" x14ac:dyDescent="0.25">
      <c r="A56" s="279">
        <v>41</v>
      </c>
      <c r="B56" s="5" t="s">
        <v>111</v>
      </c>
      <c r="C56" s="313">
        <f>'другие '!G24</f>
        <v>5</v>
      </c>
      <c r="D56" s="313">
        <f>'другие '!H24</f>
        <v>150</v>
      </c>
      <c r="E56" s="313">
        <f>'другие '!I24</f>
        <v>200</v>
      </c>
      <c r="F56" s="313">
        <f>'другие '!J24</f>
        <v>60</v>
      </c>
      <c r="G56" s="313">
        <f>'другие '!K24</f>
        <v>20</v>
      </c>
      <c r="H56" s="313">
        <f>'другие '!L24</f>
        <v>0</v>
      </c>
      <c r="I56" s="382"/>
      <c r="J56" s="313">
        <f>'другие '!M24</f>
        <v>4</v>
      </c>
      <c r="K56" s="313">
        <f>'другие '!N24</f>
        <v>5</v>
      </c>
      <c r="L56" s="291">
        <f>C56</f>
        <v>5</v>
      </c>
      <c r="M56" s="291"/>
      <c r="N56" s="291">
        <f>D56*2</f>
        <v>300</v>
      </c>
      <c r="O56" s="291">
        <f t="shared" si="21"/>
        <v>1000</v>
      </c>
      <c r="P56" s="291">
        <f t="shared" si="89"/>
        <v>300</v>
      </c>
      <c r="Q56" s="389">
        <f t="shared" si="90"/>
        <v>40</v>
      </c>
      <c r="R56" s="399"/>
      <c r="S56" s="381">
        <f>K56+J56</f>
        <v>9</v>
      </c>
      <c r="T56" s="381"/>
      <c r="U56" s="197">
        <f t="shared" si="18"/>
        <v>1600</v>
      </c>
    </row>
    <row r="57" spans="1:21" ht="13.2" x14ac:dyDescent="0.25">
      <c r="A57" s="686" t="s">
        <v>136</v>
      </c>
      <c r="B57" s="710"/>
      <c r="C57" s="200">
        <f>C58+C59</f>
        <v>11</v>
      </c>
      <c r="D57" s="200">
        <f t="shared" ref="D57:T57" si="91">D58+D59</f>
        <v>230</v>
      </c>
      <c r="E57" s="200">
        <f t="shared" si="91"/>
        <v>750</v>
      </c>
      <c r="F57" s="200">
        <f t="shared" si="91"/>
        <v>270</v>
      </c>
      <c r="G57" s="200">
        <f t="shared" si="91"/>
        <v>20</v>
      </c>
      <c r="H57" s="200">
        <f t="shared" si="91"/>
        <v>0</v>
      </c>
      <c r="I57" s="200">
        <f t="shared" si="91"/>
        <v>0</v>
      </c>
      <c r="J57" s="200">
        <f t="shared" si="91"/>
        <v>4</v>
      </c>
      <c r="K57" s="200">
        <f t="shared" si="91"/>
        <v>2</v>
      </c>
      <c r="L57" s="200">
        <f t="shared" si="91"/>
        <v>11</v>
      </c>
      <c r="M57" s="200">
        <f t="shared" si="91"/>
        <v>0</v>
      </c>
      <c r="N57" s="200">
        <f t="shared" si="91"/>
        <v>460</v>
      </c>
      <c r="O57" s="200">
        <f t="shared" si="91"/>
        <v>3750</v>
      </c>
      <c r="P57" s="200">
        <f t="shared" si="91"/>
        <v>1350</v>
      </c>
      <c r="Q57" s="200">
        <f t="shared" si="91"/>
        <v>40</v>
      </c>
      <c r="R57" s="200">
        <f t="shared" si="91"/>
        <v>0</v>
      </c>
      <c r="S57" s="200">
        <f t="shared" si="91"/>
        <v>6</v>
      </c>
      <c r="T57" s="200">
        <f t="shared" si="91"/>
        <v>0</v>
      </c>
      <c r="U57" s="197">
        <f t="shared" si="18"/>
        <v>5560</v>
      </c>
    </row>
    <row r="58" spans="1:21" ht="13.2" x14ac:dyDescent="0.25">
      <c r="A58" s="270">
        <v>42</v>
      </c>
      <c r="B58" s="94" t="s">
        <v>136</v>
      </c>
      <c r="C58" s="198">
        <f>'другие '!G49</f>
        <v>6</v>
      </c>
      <c r="D58" s="198">
        <f>'другие '!H49</f>
        <v>130</v>
      </c>
      <c r="E58" s="198">
        <f>'другие '!I49</f>
        <v>400</v>
      </c>
      <c r="F58" s="198">
        <f>'другие '!J49</f>
        <v>150</v>
      </c>
      <c r="G58" s="198">
        <f>'другие '!K49</f>
        <v>10</v>
      </c>
      <c r="H58" s="198">
        <f>'другие '!L49</f>
        <v>0</v>
      </c>
      <c r="I58" s="394"/>
      <c r="J58" s="198">
        <f>'другие '!M49</f>
        <v>2</v>
      </c>
      <c r="K58" s="198">
        <f>'другие '!N49</f>
        <v>1</v>
      </c>
      <c r="L58" s="291">
        <f>C58</f>
        <v>6</v>
      </c>
      <c r="M58" s="291"/>
      <c r="N58" s="291">
        <f>D58*2</f>
        <v>260</v>
      </c>
      <c r="O58" s="291">
        <f t="shared" si="21"/>
        <v>2000</v>
      </c>
      <c r="P58" s="291">
        <f>F58*5</f>
        <v>750</v>
      </c>
      <c r="Q58" s="389">
        <f>G58*2+H58</f>
        <v>20</v>
      </c>
      <c r="R58" s="399"/>
      <c r="S58" s="381">
        <f>K58+J58</f>
        <v>3</v>
      </c>
      <c r="T58" s="381"/>
      <c r="U58" s="197">
        <f t="shared" si="18"/>
        <v>3010</v>
      </c>
    </row>
    <row r="59" spans="1:21" s="6" customFormat="1" ht="13.2" x14ac:dyDescent="0.25">
      <c r="A59" s="282">
        <v>43</v>
      </c>
      <c r="B59" s="5" t="s">
        <v>95</v>
      </c>
      <c r="C59" s="313">
        <f>'другие '!G8</f>
        <v>5</v>
      </c>
      <c r="D59" s="313">
        <f>'другие '!H8</f>
        <v>100</v>
      </c>
      <c r="E59" s="313">
        <f>'другие '!I8</f>
        <v>350</v>
      </c>
      <c r="F59" s="313">
        <f>'другие '!J8</f>
        <v>120</v>
      </c>
      <c r="G59" s="313">
        <f>'другие '!K8</f>
        <v>10</v>
      </c>
      <c r="H59" s="313">
        <f>'другие '!L8</f>
        <v>0</v>
      </c>
      <c r="I59" s="382"/>
      <c r="J59" s="313">
        <f>'другие '!M8</f>
        <v>2</v>
      </c>
      <c r="K59" s="313">
        <f>'другие '!N8</f>
        <v>1</v>
      </c>
      <c r="L59" s="459">
        <f>C59</f>
        <v>5</v>
      </c>
      <c r="M59" s="459"/>
      <c r="N59" s="459">
        <f>D59*2</f>
        <v>200</v>
      </c>
      <c r="O59" s="459">
        <f t="shared" si="21"/>
        <v>1750</v>
      </c>
      <c r="P59" s="459">
        <f>F59*5</f>
        <v>600</v>
      </c>
      <c r="Q59" s="389">
        <f>G59*2+H59</f>
        <v>20</v>
      </c>
      <c r="R59" s="461"/>
      <c r="S59" s="381">
        <f>K59+J59</f>
        <v>3</v>
      </c>
      <c r="T59" s="381"/>
      <c r="U59" s="197">
        <f t="shared" si="18"/>
        <v>2550</v>
      </c>
    </row>
    <row r="60" spans="1:21" ht="13.2" x14ac:dyDescent="0.25">
      <c r="A60" s="686" t="s">
        <v>113</v>
      </c>
      <c r="B60" s="680"/>
      <c r="C60" s="200">
        <f>C61</f>
        <v>10</v>
      </c>
      <c r="D60" s="200">
        <f t="shared" ref="D60:T60" si="92">D61</f>
        <v>100</v>
      </c>
      <c r="E60" s="200">
        <f t="shared" si="92"/>
        <v>300</v>
      </c>
      <c r="F60" s="200">
        <f t="shared" si="92"/>
        <v>120</v>
      </c>
      <c r="G60" s="200">
        <f t="shared" si="92"/>
        <v>100</v>
      </c>
      <c r="H60" s="200">
        <f t="shared" si="92"/>
        <v>0</v>
      </c>
      <c r="I60" s="200">
        <f t="shared" si="92"/>
        <v>0</v>
      </c>
      <c r="J60" s="200">
        <f t="shared" si="92"/>
        <v>4</v>
      </c>
      <c r="K60" s="200">
        <f t="shared" si="92"/>
        <v>5</v>
      </c>
      <c r="L60" s="200">
        <f t="shared" si="92"/>
        <v>10</v>
      </c>
      <c r="M60" s="200">
        <f t="shared" si="92"/>
        <v>0</v>
      </c>
      <c r="N60" s="200">
        <f t="shared" si="92"/>
        <v>200</v>
      </c>
      <c r="O60" s="200">
        <f t="shared" si="92"/>
        <v>1500</v>
      </c>
      <c r="P60" s="200">
        <f t="shared" si="92"/>
        <v>600</v>
      </c>
      <c r="Q60" s="200">
        <f t="shared" si="92"/>
        <v>200</v>
      </c>
      <c r="R60" s="200">
        <f t="shared" si="92"/>
        <v>0</v>
      </c>
      <c r="S60" s="200">
        <f t="shared" si="92"/>
        <v>9</v>
      </c>
      <c r="T60" s="200">
        <f t="shared" si="92"/>
        <v>0</v>
      </c>
      <c r="U60" s="197">
        <f t="shared" si="18"/>
        <v>2300</v>
      </c>
    </row>
    <row r="61" spans="1:21" ht="13.2" x14ac:dyDescent="0.25">
      <c r="A61" s="270">
        <v>44</v>
      </c>
      <c r="B61" s="94" t="s">
        <v>113</v>
      </c>
      <c r="C61" s="198">
        <f>'другие '!G26</f>
        <v>10</v>
      </c>
      <c r="D61" s="198">
        <f>'другие '!H26</f>
        <v>100</v>
      </c>
      <c r="E61" s="198">
        <f>'другие '!I26</f>
        <v>300</v>
      </c>
      <c r="F61" s="198">
        <f>'другие '!J26</f>
        <v>120</v>
      </c>
      <c r="G61" s="198">
        <f>'другие '!K26</f>
        <v>100</v>
      </c>
      <c r="H61" s="198">
        <f>'другие '!L26</f>
        <v>0</v>
      </c>
      <c r="I61" s="394"/>
      <c r="J61" s="198">
        <f>'другие '!M26</f>
        <v>4</v>
      </c>
      <c r="K61" s="198">
        <f>'другие '!N26</f>
        <v>5</v>
      </c>
      <c r="L61" s="291">
        <f>C61</f>
        <v>10</v>
      </c>
      <c r="M61" s="291"/>
      <c r="N61" s="291">
        <f>D61*2</f>
        <v>200</v>
      </c>
      <c r="O61" s="291">
        <f t="shared" si="21"/>
        <v>1500</v>
      </c>
      <c r="P61" s="291">
        <f>F61*5</f>
        <v>600</v>
      </c>
      <c r="Q61" s="389">
        <f>G61*2+H61</f>
        <v>200</v>
      </c>
      <c r="R61" s="399"/>
      <c r="S61" s="381">
        <f>K61+J61</f>
        <v>9</v>
      </c>
      <c r="T61" s="381"/>
      <c r="U61" s="197">
        <f t="shared" si="18"/>
        <v>2300</v>
      </c>
    </row>
    <row r="62" spans="1:21" ht="13.2" x14ac:dyDescent="0.25">
      <c r="A62" s="686" t="s">
        <v>142</v>
      </c>
      <c r="B62" s="680"/>
      <c r="C62" s="200">
        <f>C63+C64</f>
        <v>12</v>
      </c>
      <c r="D62" s="200">
        <f t="shared" ref="D62:T62" si="93">D63+D64</f>
        <v>260</v>
      </c>
      <c r="E62" s="200">
        <f t="shared" si="93"/>
        <v>540</v>
      </c>
      <c r="F62" s="200">
        <f t="shared" si="93"/>
        <v>210</v>
      </c>
      <c r="G62" s="200">
        <f t="shared" si="93"/>
        <v>40</v>
      </c>
      <c r="H62" s="200">
        <f t="shared" si="93"/>
        <v>0</v>
      </c>
      <c r="I62" s="200">
        <f t="shared" si="93"/>
        <v>0</v>
      </c>
      <c r="J62" s="200">
        <f t="shared" si="93"/>
        <v>4</v>
      </c>
      <c r="K62" s="200">
        <f t="shared" si="93"/>
        <v>2</v>
      </c>
      <c r="L62" s="200">
        <f t="shared" si="93"/>
        <v>12</v>
      </c>
      <c r="M62" s="200">
        <f t="shared" si="93"/>
        <v>0</v>
      </c>
      <c r="N62" s="200">
        <f t="shared" si="93"/>
        <v>520</v>
      </c>
      <c r="O62" s="200">
        <f t="shared" si="93"/>
        <v>2700</v>
      </c>
      <c r="P62" s="200">
        <f t="shared" si="93"/>
        <v>1050</v>
      </c>
      <c r="Q62" s="200">
        <f t="shared" si="93"/>
        <v>80</v>
      </c>
      <c r="R62" s="200">
        <f t="shared" si="93"/>
        <v>0</v>
      </c>
      <c r="S62" s="200">
        <f t="shared" si="93"/>
        <v>6</v>
      </c>
      <c r="T62" s="200">
        <f t="shared" si="93"/>
        <v>0</v>
      </c>
      <c r="U62" s="197">
        <f t="shared" si="18"/>
        <v>4270</v>
      </c>
    </row>
    <row r="63" spans="1:21" ht="13.2" x14ac:dyDescent="0.25">
      <c r="A63" s="270">
        <v>45</v>
      </c>
      <c r="B63" s="94" t="s">
        <v>142</v>
      </c>
      <c r="C63" s="198">
        <f>'другие '!G55</f>
        <v>7</v>
      </c>
      <c r="D63" s="198">
        <f>'другие '!H55</f>
        <v>120</v>
      </c>
      <c r="E63" s="198">
        <f>'другие '!I55</f>
        <v>180</v>
      </c>
      <c r="F63" s="198">
        <f>'другие '!J55</f>
        <v>70</v>
      </c>
      <c r="G63" s="198">
        <f>'другие '!K55</f>
        <v>30</v>
      </c>
      <c r="H63" s="198">
        <f>'другие '!L55</f>
        <v>0</v>
      </c>
      <c r="I63" s="394"/>
      <c r="J63" s="198">
        <f>'другие '!M55</f>
        <v>2</v>
      </c>
      <c r="K63" s="198">
        <f>'другие '!N55</f>
        <v>1</v>
      </c>
      <c r="L63" s="291">
        <f>C63</f>
        <v>7</v>
      </c>
      <c r="M63" s="291"/>
      <c r="N63" s="291">
        <f>D63*2</f>
        <v>240</v>
      </c>
      <c r="O63" s="291">
        <f t="shared" si="21"/>
        <v>900</v>
      </c>
      <c r="P63" s="291">
        <f>F63*5</f>
        <v>350</v>
      </c>
      <c r="Q63" s="389">
        <f>G63*2+H63</f>
        <v>60</v>
      </c>
      <c r="R63" s="399"/>
      <c r="S63" s="381">
        <f>K63+J63</f>
        <v>3</v>
      </c>
      <c r="T63" s="381"/>
      <c r="U63" s="197">
        <f t="shared" si="18"/>
        <v>1490</v>
      </c>
    </row>
    <row r="64" spans="1:21" ht="13.2" x14ac:dyDescent="0.25">
      <c r="A64" s="270">
        <v>46</v>
      </c>
      <c r="B64" s="94" t="s">
        <v>98</v>
      </c>
      <c r="C64" s="198">
        <f>'другие '!G11</f>
        <v>5</v>
      </c>
      <c r="D64" s="198">
        <f>'другие '!H11</f>
        <v>140</v>
      </c>
      <c r="E64" s="198">
        <f>'другие '!I11</f>
        <v>360</v>
      </c>
      <c r="F64" s="198">
        <f>'другие '!J11</f>
        <v>140</v>
      </c>
      <c r="G64" s="198">
        <f>'другие '!K11</f>
        <v>10</v>
      </c>
      <c r="H64" s="198">
        <f>'другие '!L11</f>
        <v>0</v>
      </c>
      <c r="I64" s="394"/>
      <c r="J64" s="198">
        <f>'другие '!M11</f>
        <v>2</v>
      </c>
      <c r="K64" s="198">
        <f>'другие '!N11</f>
        <v>1</v>
      </c>
      <c r="L64" s="291">
        <f>C64</f>
        <v>5</v>
      </c>
      <c r="M64" s="291"/>
      <c r="N64" s="291">
        <f>D64*2</f>
        <v>280</v>
      </c>
      <c r="O64" s="291">
        <f t="shared" si="21"/>
        <v>1800</v>
      </c>
      <c r="P64" s="291">
        <f>F64*5</f>
        <v>700</v>
      </c>
      <c r="Q64" s="389">
        <f>G64*2+H64</f>
        <v>20</v>
      </c>
      <c r="R64" s="399"/>
      <c r="S64" s="381">
        <f>K64+J64</f>
        <v>3</v>
      </c>
      <c r="T64" s="381"/>
      <c r="U64" s="197">
        <f t="shared" si="18"/>
        <v>2780</v>
      </c>
    </row>
    <row r="65" spans="1:21" ht="13.2" x14ac:dyDescent="0.25">
      <c r="A65" s="686" t="s">
        <v>118</v>
      </c>
      <c r="B65" s="680"/>
      <c r="C65" s="200">
        <f>C66</f>
        <v>5</v>
      </c>
      <c r="D65" s="200">
        <f t="shared" ref="D65:T65" si="94">D66</f>
        <v>100</v>
      </c>
      <c r="E65" s="200">
        <f t="shared" si="94"/>
        <v>250</v>
      </c>
      <c r="F65" s="200">
        <f t="shared" si="94"/>
        <v>100</v>
      </c>
      <c r="G65" s="200">
        <f t="shared" si="94"/>
        <v>10</v>
      </c>
      <c r="H65" s="200">
        <f t="shared" si="94"/>
        <v>0</v>
      </c>
      <c r="I65" s="200">
        <f t="shared" si="94"/>
        <v>0</v>
      </c>
      <c r="J65" s="200">
        <f t="shared" si="94"/>
        <v>2</v>
      </c>
      <c r="K65" s="200">
        <f t="shared" si="94"/>
        <v>1</v>
      </c>
      <c r="L65" s="200">
        <f t="shared" si="94"/>
        <v>5</v>
      </c>
      <c r="M65" s="200">
        <f t="shared" si="94"/>
        <v>0</v>
      </c>
      <c r="N65" s="200">
        <f t="shared" si="94"/>
        <v>200</v>
      </c>
      <c r="O65" s="200">
        <f t="shared" si="94"/>
        <v>1250</v>
      </c>
      <c r="P65" s="200">
        <f t="shared" si="94"/>
        <v>500</v>
      </c>
      <c r="Q65" s="200">
        <f t="shared" si="94"/>
        <v>20</v>
      </c>
      <c r="R65" s="200">
        <f t="shared" si="94"/>
        <v>0</v>
      </c>
      <c r="S65" s="200">
        <f t="shared" si="94"/>
        <v>3</v>
      </c>
      <c r="T65" s="200">
        <f t="shared" si="94"/>
        <v>0</v>
      </c>
      <c r="U65" s="197">
        <f t="shared" si="18"/>
        <v>1950</v>
      </c>
    </row>
    <row r="66" spans="1:21" ht="13.2" x14ac:dyDescent="0.25">
      <c r="A66" s="270">
        <v>47</v>
      </c>
      <c r="B66" s="94" t="s">
        <v>118</v>
      </c>
      <c r="C66" s="198">
        <f>'другие '!G31</f>
        <v>5</v>
      </c>
      <c r="D66" s="198">
        <f>'другие '!H31</f>
        <v>100</v>
      </c>
      <c r="E66" s="198">
        <f>'другие '!I31</f>
        <v>250</v>
      </c>
      <c r="F66" s="198">
        <f>'другие '!J31</f>
        <v>100</v>
      </c>
      <c r="G66" s="198">
        <f>'другие '!K31</f>
        <v>10</v>
      </c>
      <c r="H66" s="198">
        <f>'другие '!L31</f>
        <v>0</v>
      </c>
      <c r="I66" s="394"/>
      <c r="J66" s="198">
        <f>'другие '!M31</f>
        <v>2</v>
      </c>
      <c r="K66" s="198">
        <f>'другие '!N31</f>
        <v>1</v>
      </c>
      <c r="L66" s="291">
        <f>C66</f>
        <v>5</v>
      </c>
      <c r="M66" s="291"/>
      <c r="N66" s="291">
        <f>D66*2</f>
        <v>200</v>
      </c>
      <c r="O66" s="291">
        <f t="shared" si="21"/>
        <v>1250</v>
      </c>
      <c r="P66" s="291">
        <f>F66*5</f>
        <v>500</v>
      </c>
      <c r="Q66" s="389">
        <f>G66*2+H66</f>
        <v>20</v>
      </c>
      <c r="R66" s="399"/>
      <c r="S66" s="381">
        <f>K66+J66</f>
        <v>3</v>
      </c>
      <c r="T66" s="381"/>
      <c r="U66" s="197">
        <f t="shared" si="18"/>
        <v>1950</v>
      </c>
    </row>
    <row r="67" spans="1:21" ht="13.2" x14ac:dyDescent="0.25">
      <c r="A67" s="687" t="s">
        <v>163</v>
      </c>
      <c r="B67" s="688"/>
      <c r="C67" s="201">
        <f>C68+C69+C70+C71+C72+C73+C74+C75</f>
        <v>58</v>
      </c>
      <c r="D67" s="201">
        <f t="shared" ref="D67:S67" si="95">D68+D69+D70+D71+D72+D73+D74+D75</f>
        <v>2220</v>
      </c>
      <c r="E67" s="201">
        <f t="shared" si="95"/>
        <v>2800</v>
      </c>
      <c r="F67" s="201">
        <f t="shared" si="95"/>
        <v>1050</v>
      </c>
      <c r="G67" s="201">
        <f t="shared" si="95"/>
        <v>1150</v>
      </c>
      <c r="H67" s="201">
        <f t="shared" si="95"/>
        <v>800</v>
      </c>
      <c r="I67" s="201">
        <v>3000</v>
      </c>
      <c r="J67" s="201">
        <f t="shared" si="95"/>
        <v>666</v>
      </c>
      <c r="K67" s="201">
        <f t="shared" si="95"/>
        <v>320</v>
      </c>
      <c r="L67" s="201">
        <f t="shared" si="95"/>
        <v>58</v>
      </c>
      <c r="M67" s="503">
        <v>400</v>
      </c>
      <c r="N67" s="201">
        <f t="shared" si="95"/>
        <v>4440</v>
      </c>
      <c r="O67" s="201">
        <f t="shared" si="95"/>
        <v>14000</v>
      </c>
      <c r="P67" s="201">
        <f t="shared" si="95"/>
        <v>5250</v>
      </c>
      <c r="Q67" s="201">
        <f t="shared" si="95"/>
        <v>3100</v>
      </c>
      <c r="R67" s="503">
        <v>9220</v>
      </c>
      <c r="S67" s="201">
        <f t="shared" si="95"/>
        <v>986</v>
      </c>
      <c r="T67" s="503">
        <v>1500</v>
      </c>
      <c r="U67" s="504">
        <f>T67+R67+P67+O67+N67+M67+I67</f>
        <v>37810</v>
      </c>
    </row>
    <row r="68" spans="1:21" ht="13.2" x14ac:dyDescent="0.25">
      <c r="A68" s="385">
        <v>48</v>
      </c>
      <c r="B68" s="5" t="s">
        <v>92</v>
      </c>
      <c r="C68" s="384">
        <f>'другие '!G7</f>
        <v>10</v>
      </c>
      <c r="D68" s="384">
        <f>'другие '!H7</f>
        <v>150</v>
      </c>
      <c r="E68" s="384">
        <f>'другие '!I7</f>
        <v>400</v>
      </c>
      <c r="F68" s="384">
        <f>'другие '!J7</f>
        <v>140</v>
      </c>
      <c r="G68" s="384">
        <f>'другие '!K7</f>
        <v>10</v>
      </c>
      <c r="H68" s="384">
        <f>'другие '!L7</f>
        <v>0</v>
      </c>
      <c r="I68" s="384"/>
      <c r="J68" s="384">
        <f>'другие '!M7</f>
        <v>2</v>
      </c>
      <c r="K68" s="384">
        <f>'другие '!N7</f>
        <v>1</v>
      </c>
      <c r="L68" s="291">
        <f t="shared" ref="L68:L75" si="96">C68</f>
        <v>10</v>
      </c>
      <c r="M68" s="291"/>
      <c r="N68" s="291">
        <f t="shared" ref="N68:N75" si="97">D68*2</f>
        <v>300</v>
      </c>
      <c r="O68" s="291">
        <f t="shared" si="21"/>
        <v>2000</v>
      </c>
      <c r="P68" s="291">
        <f>F68*5</f>
        <v>700</v>
      </c>
      <c r="Q68" s="389">
        <f t="shared" ref="Q68:Q75" si="98">G68*2+H68</f>
        <v>20</v>
      </c>
      <c r="R68" s="399"/>
      <c r="S68" s="381">
        <f t="shared" ref="S68:S75" si="99">K68+J68</f>
        <v>3</v>
      </c>
      <c r="T68" s="381"/>
      <c r="U68" s="197">
        <f t="shared" si="18"/>
        <v>3000</v>
      </c>
    </row>
    <row r="69" spans="1:21" ht="13.2" customHeight="1" x14ac:dyDescent="0.25">
      <c r="A69" s="285">
        <v>49</v>
      </c>
      <c r="B69" s="5" t="s">
        <v>106</v>
      </c>
      <c r="C69" s="313">
        <f>'другие '!G19</f>
        <v>10</v>
      </c>
      <c r="D69" s="313">
        <f>'другие '!H19</f>
        <v>200</v>
      </c>
      <c r="E69" s="313">
        <f>'другие '!I19</f>
        <v>430</v>
      </c>
      <c r="F69" s="313">
        <f>'другие '!J19</f>
        <v>120</v>
      </c>
      <c r="G69" s="313">
        <f>'другие '!K19</f>
        <v>300</v>
      </c>
      <c r="H69" s="313">
        <f>'другие '!L19</f>
        <v>300</v>
      </c>
      <c r="I69" s="382"/>
      <c r="J69" s="313">
        <f>'другие '!M19</f>
        <v>4</v>
      </c>
      <c r="K69" s="313">
        <f>'другие '!N19</f>
        <v>5</v>
      </c>
      <c r="L69" s="291">
        <f t="shared" si="96"/>
        <v>10</v>
      </c>
      <c r="M69" s="291"/>
      <c r="N69" s="291">
        <f t="shared" si="97"/>
        <v>400</v>
      </c>
      <c r="O69" s="291">
        <f t="shared" si="21"/>
        <v>2150</v>
      </c>
      <c r="P69" s="291">
        <f t="shared" ref="P69:P75" si="100">F69*5</f>
        <v>600</v>
      </c>
      <c r="Q69" s="389">
        <f t="shared" si="98"/>
        <v>900</v>
      </c>
      <c r="R69" s="399"/>
      <c r="S69" s="381">
        <f t="shared" si="99"/>
        <v>9</v>
      </c>
      <c r="T69" s="381"/>
      <c r="U69" s="197">
        <f t="shared" ref="U69:U75" si="101">N69+O69+P69</f>
        <v>3150</v>
      </c>
    </row>
    <row r="70" spans="1:21" ht="13.2" x14ac:dyDescent="0.25">
      <c r="A70" s="285">
        <v>50</v>
      </c>
      <c r="B70" s="5" t="s">
        <v>117</v>
      </c>
      <c r="C70" s="313">
        <f>'другие '!G30</f>
        <v>12</v>
      </c>
      <c r="D70" s="313">
        <f>'другие '!H30</f>
        <v>70</v>
      </c>
      <c r="E70" s="313">
        <f>'другие '!I30</f>
        <v>730</v>
      </c>
      <c r="F70" s="313">
        <f>'другие '!J30</f>
        <v>290</v>
      </c>
      <c r="G70" s="313">
        <f>'другие '!K30</f>
        <v>10</v>
      </c>
      <c r="H70" s="313">
        <f>'другие '!L30</f>
        <v>0</v>
      </c>
      <c r="I70" s="382"/>
      <c r="J70" s="313">
        <f>'другие '!M30</f>
        <v>2</v>
      </c>
      <c r="K70" s="313">
        <f>'другие '!N30</f>
        <v>1</v>
      </c>
      <c r="L70" s="291">
        <f t="shared" si="96"/>
        <v>12</v>
      </c>
      <c r="M70" s="291"/>
      <c r="N70" s="291">
        <f t="shared" si="97"/>
        <v>140</v>
      </c>
      <c r="O70" s="291">
        <f t="shared" si="21"/>
        <v>3650</v>
      </c>
      <c r="P70" s="291">
        <f t="shared" si="100"/>
        <v>1450</v>
      </c>
      <c r="Q70" s="389">
        <f t="shared" si="98"/>
        <v>20</v>
      </c>
      <c r="R70" s="399"/>
      <c r="S70" s="381">
        <f t="shared" si="99"/>
        <v>3</v>
      </c>
      <c r="T70" s="381"/>
      <c r="U70" s="197">
        <f t="shared" si="101"/>
        <v>5240</v>
      </c>
    </row>
    <row r="71" spans="1:21" ht="13.2" x14ac:dyDescent="0.25">
      <c r="A71" s="241">
        <v>51</v>
      </c>
      <c r="B71" s="245" t="s">
        <v>122</v>
      </c>
      <c r="C71" s="382">
        <f>'другие '!G35</f>
        <v>6</v>
      </c>
      <c r="D71" s="382">
        <f>'другие '!H35</f>
        <v>200</v>
      </c>
      <c r="E71" s="382">
        <f>'другие '!I35</f>
        <v>270</v>
      </c>
      <c r="F71" s="382">
        <f>'другие '!J35</f>
        <v>100</v>
      </c>
      <c r="G71" s="382">
        <f>'другие '!K35</f>
        <v>10</v>
      </c>
      <c r="H71" s="382">
        <f>'другие '!L35</f>
        <v>0</v>
      </c>
      <c r="I71" s="382"/>
      <c r="J71" s="382">
        <f>'другие '!M35</f>
        <v>2</v>
      </c>
      <c r="K71" s="382">
        <f>'другие '!N35</f>
        <v>1</v>
      </c>
      <c r="L71" s="291">
        <f t="shared" si="96"/>
        <v>6</v>
      </c>
      <c r="M71" s="291"/>
      <c r="N71" s="291">
        <f t="shared" si="97"/>
        <v>400</v>
      </c>
      <c r="O71" s="291">
        <f t="shared" si="21"/>
        <v>1350</v>
      </c>
      <c r="P71" s="291">
        <f t="shared" si="100"/>
        <v>500</v>
      </c>
      <c r="Q71" s="389">
        <f t="shared" si="98"/>
        <v>20</v>
      </c>
      <c r="R71" s="399"/>
      <c r="S71" s="381">
        <f t="shared" si="99"/>
        <v>3</v>
      </c>
      <c r="T71" s="381"/>
      <c r="U71" s="197">
        <f t="shared" si="101"/>
        <v>2250</v>
      </c>
    </row>
    <row r="72" spans="1:21" ht="13.2" x14ac:dyDescent="0.25">
      <c r="A72" s="20">
        <v>52</v>
      </c>
      <c r="B72" s="5" t="s">
        <v>126</v>
      </c>
      <c r="C72" s="313">
        <f>'другие '!G39</f>
        <v>5</v>
      </c>
      <c r="D72" s="313">
        <f>'другие '!H39</f>
        <v>130</v>
      </c>
      <c r="E72" s="313">
        <f>'другие '!I39</f>
        <v>220</v>
      </c>
      <c r="F72" s="313">
        <f>'другие '!J39</f>
        <v>90</v>
      </c>
      <c r="G72" s="313">
        <f>'другие '!K39</f>
        <v>10</v>
      </c>
      <c r="H72" s="313">
        <f>'другие '!L39</f>
        <v>0</v>
      </c>
      <c r="I72" s="382"/>
      <c r="J72" s="313">
        <f>'другие '!M39</f>
        <v>2</v>
      </c>
      <c r="K72" s="313">
        <f>'другие '!N39</f>
        <v>1</v>
      </c>
      <c r="L72" s="291">
        <f t="shared" si="96"/>
        <v>5</v>
      </c>
      <c r="M72" s="291"/>
      <c r="N72" s="291">
        <f t="shared" si="97"/>
        <v>260</v>
      </c>
      <c r="O72" s="291">
        <f t="shared" ref="O72:O75" si="102">E72*5</f>
        <v>1100</v>
      </c>
      <c r="P72" s="291">
        <f t="shared" si="100"/>
        <v>450</v>
      </c>
      <c r="Q72" s="389">
        <f t="shared" si="98"/>
        <v>20</v>
      </c>
      <c r="R72" s="399"/>
      <c r="S72" s="381">
        <f t="shared" si="99"/>
        <v>3</v>
      </c>
      <c r="T72" s="381"/>
      <c r="U72" s="197">
        <f t="shared" si="101"/>
        <v>1810</v>
      </c>
    </row>
    <row r="73" spans="1:21" ht="13.2" x14ac:dyDescent="0.25">
      <c r="A73" s="20">
        <v>53</v>
      </c>
      <c r="B73" s="5" t="s">
        <v>132</v>
      </c>
      <c r="C73" s="313">
        <f>'другие '!G45</f>
        <v>8</v>
      </c>
      <c r="D73" s="313">
        <f>'другие '!H45</f>
        <v>70</v>
      </c>
      <c r="E73" s="313">
        <f>'другие '!I45</f>
        <v>450</v>
      </c>
      <c r="F73" s="313">
        <f>'другие '!J45</f>
        <v>180</v>
      </c>
      <c r="G73" s="313">
        <f>'другие '!K45</f>
        <v>10</v>
      </c>
      <c r="H73" s="313">
        <f>'другие '!L45</f>
        <v>0</v>
      </c>
      <c r="I73" s="382"/>
      <c r="J73" s="313">
        <f>'другие '!M45</f>
        <v>2</v>
      </c>
      <c r="K73" s="313">
        <f>'другие '!N45</f>
        <v>1</v>
      </c>
      <c r="L73" s="291">
        <f t="shared" si="96"/>
        <v>8</v>
      </c>
      <c r="M73" s="291"/>
      <c r="N73" s="291">
        <f t="shared" si="97"/>
        <v>140</v>
      </c>
      <c r="O73" s="291">
        <f t="shared" si="102"/>
        <v>2250</v>
      </c>
      <c r="P73" s="291">
        <f t="shared" si="100"/>
        <v>900</v>
      </c>
      <c r="Q73" s="389">
        <f t="shared" si="98"/>
        <v>20</v>
      </c>
      <c r="R73" s="399"/>
      <c r="S73" s="381">
        <f t="shared" si="99"/>
        <v>3</v>
      </c>
      <c r="T73" s="381"/>
      <c r="U73" s="197">
        <f t="shared" si="101"/>
        <v>3290</v>
      </c>
    </row>
    <row r="74" spans="1:21" ht="13.2" x14ac:dyDescent="0.25">
      <c r="A74" s="20">
        <v>54</v>
      </c>
      <c r="B74" s="5" t="s">
        <v>138</v>
      </c>
      <c r="C74" s="313">
        <f>'другие '!G51</f>
        <v>5</v>
      </c>
      <c r="D74" s="313">
        <f>'другие '!H51</f>
        <v>100</v>
      </c>
      <c r="E74" s="313">
        <f>'другие '!I51</f>
        <v>230</v>
      </c>
      <c r="F74" s="313">
        <f>'другие '!J51</f>
        <v>100</v>
      </c>
      <c r="G74" s="313">
        <f>'другие '!K51</f>
        <v>800</v>
      </c>
      <c r="H74" s="313">
        <f>'другие '!L51</f>
        <v>500</v>
      </c>
      <c r="I74" s="382"/>
      <c r="J74" s="313">
        <f>'другие '!M51</f>
        <v>2</v>
      </c>
      <c r="K74" s="313">
        <f>'другие '!N51</f>
        <v>10</v>
      </c>
      <c r="L74" s="291">
        <f t="shared" si="96"/>
        <v>5</v>
      </c>
      <c r="M74" s="291"/>
      <c r="N74" s="291">
        <f t="shared" si="97"/>
        <v>200</v>
      </c>
      <c r="O74" s="291">
        <f t="shared" si="102"/>
        <v>1150</v>
      </c>
      <c r="P74" s="291">
        <f t="shared" si="100"/>
        <v>500</v>
      </c>
      <c r="Q74" s="389">
        <f t="shared" si="98"/>
        <v>2100</v>
      </c>
      <c r="R74" s="399"/>
      <c r="S74" s="381">
        <f t="shared" si="99"/>
        <v>12</v>
      </c>
      <c r="T74" s="381"/>
      <c r="U74" s="197">
        <f t="shared" si="101"/>
        <v>1850</v>
      </c>
    </row>
    <row r="75" spans="1:21" ht="13.2" x14ac:dyDescent="0.25">
      <c r="A75" s="285">
        <v>55</v>
      </c>
      <c r="B75" s="5" t="s">
        <v>146</v>
      </c>
      <c r="C75" s="313">
        <f>'другие '!G59</f>
        <v>2</v>
      </c>
      <c r="D75" s="313">
        <f>'другие '!H59</f>
        <v>1300</v>
      </c>
      <c r="E75" s="313">
        <f>'другие '!I59</f>
        <v>70</v>
      </c>
      <c r="F75" s="313">
        <f>'другие '!J59</f>
        <v>30</v>
      </c>
      <c r="G75" s="313">
        <f>'другие '!K59</f>
        <v>0</v>
      </c>
      <c r="H75" s="313">
        <f>'другие '!L59</f>
        <v>0</v>
      </c>
      <c r="I75" s="382"/>
      <c r="J75" s="313">
        <f>'другие '!M59</f>
        <v>650</v>
      </c>
      <c r="K75" s="313">
        <f>'другие '!N59</f>
        <v>300</v>
      </c>
      <c r="L75" s="291">
        <f t="shared" si="96"/>
        <v>2</v>
      </c>
      <c r="M75" s="291"/>
      <c r="N75" s="291">
        <f t="shared" si="97"/>
        <v>2600</v>
      </c>
      <c r="O75" s="291">
        <f t="shared" si="102"/>
        <v>350</v>
      </c>
      <c r="P75" s="291">
        <f t="shared" si="100"/>
        <v>150</v>
      </c>
      <c r="Q75" s="389">
        <f t="shared" si="98"/>
        <v>0</v>
      </c>
      <c r="R75" s="399"/>
      <c r="S75" s="381">
        <f t="shared" si="99"/>
        <v>950</v>
      </c>
      <c r="T75" s="381"/>
      <c r="U75" s="197">
        <f t="shared" si="101"/>
        <v>3100</v>
      </c>
    </row>
    <row r="76" spans="1:21" ht="35.4" customHeight="1" x14ac:dyDescent="0.25">
      <c r="A76" s="700" t="s">
        <v>164</v>
      </c>
      <c r="B76" s="701"/>
      <c r="C76" s="202">
        <f>C4+C9+C14+C20+C26+C30+C35+C41+C49+C67</f>
        <v>316</v>
      </c>
      <c r="D76" s="202">
        <f>D4+D9+D14+D20+D26+D30+D35+D41+D49+D67</f>
        <v>8440</v>
      </c>
      <c r="E76" s="202">
        <f t="shared" ref="E76:T76" si="103">E4+E9+E14+E20+E26+E30+E35+E41+E49+E67</f>
        <v>13100</v>
      </c>
      <c r="F76" s="202">
        <f t="shared" si="103"/>
        <v>5070</v>
      </c>
      <c r="G76" s="202">
        <f t="shared" si="103"/>
        <v>2550</v>
      </c>
      <c r="H76" s="202">
        <f t="shared" si="103"/>
        <v>3020</v>
      </c>
      <c r="I76" s="202">
        <f t="shared" si="103"/>
        <v>3000</v>
      </c>
      <c r="J76" s="202">
        <f t="shared" si="103"/>
        <v>969</v>
      </c>
      <c r="K76" s="202">
        <f t="shared" si="103"/>
        <v>457</v>
      </c>
      <c r="L76" s="202">
        <f t="shared" si="103"/>
        <v>316</v>
      </c>
      <c r="M76" s="202">
        <f t="shared" si="103"/>
        <v>400</v>
      </c>
      <c r="N76" s="202">
        <f t="shared" si="103"/>
        <v>16880</v>
      </c>
      <c r="O76" s="202">
        <f t="shared" si="103"/>
        <v>65500</v>
      </c>
      <c r="P76" s="202">
        <f t="shared" si="103"/>
        <v>25350</v>
      </c>
      <c r="Q76" s="202">
        <f t="shared" si="103"/>
        <v>8120</v>
      </c>
      <c r="R76" s="202">
        <f t="shared" si="103"/>
        <v>9220</v>
      </c>
      <c r="S76" s="202">
        <f t="shared" si="103"/>
        <v>1426</v>
      </c>
      <c r="T76" s="202">
        <f t="shared" si="103"/>
        <v>1500</v>
      </c>
      <c r="U76" s="202">
        <f>U4+U9+U14+U20+U26+U30+U35+U41+U49+U67</f>
        <v>121850</v>
      </c>
    </row>
    <row r="77" spans="1:21" ht="41.4" customHeight="1" x14ac:dyDescent="0.25">
      <c r="A77" s="702" t="s">
        <v>165</v>
      </c>
      <c r="B77" s="702"/>
      <c r="C77" s="203">
        <f>C76+C65+C62+C60+C57+C53+C46+C44</f>
        <v>400</v>
      </c>
      <c r="D77" s="203">
        <f>D4+D9+D14+D20+D26+D30+D35+D41+D44+D46+D49+D53+D57+D60+D62+D65+D67</f>
        <v>10220</v>
      </c>
      <c r="E77" s="203">
        <f t="shared" ref="E77:T77" si="104">E4+E9+E14+E20+E26+E30+E35+E41+E44+E46+E49+E53+E57+E60+E62+E65+E67</f>
        <v>16670</v>
      </c>
      <c r="F77" s="203">
        <f t="shared" si="104"/>
        <v>6330</v>
      </c>
      <c r="G77" s="203">
        <f t="shared" si="104"/>
        <v>3100</v>
      </c>
      <c r="H77" s="203">
        <f t="shared" si="104"/>
        <v>3020</v>
      </c>
      <c r="I77" s="203">
        <f t="shared" si="104"/>
        <v>3000</v>
      </c>
      <c r="J77" s="203">
        <f t="shared" si="104"/>
        <v>1000</v>
      </c>
      <c r="K77" s="203">
        <f t="shared" si="104"/>
        <v>500</v>
      </c>
      <c r="L77" s="203">
        <f t="shared" si="104"/>
        <v>400</v>
      </c>
      <c r="M77" s="203">
        <f t="shared" si="104"/>
        <v>400</v>
      </c>
      <c r="N77" s="203">
        <f t="shared" si="104"/>
        <v>20440</v>
      </c>
      <c r="O77" s="203">
        <f t="shared" si="104"/>
        <v>83350</v>
      </c>
      <c r="P77" s="203">
        <f t="shared" si="104"/>
        <v>31650</v>
      </c>
      <c r="Q77" s="203">
        <f t="shared" si="104"/>
        <v>9220</v>
      </c>
      <c r="R77" s="203">
        <f t="shared" si="104"/>
        <v>9220</v>
      </c>
      <c r="S77" s="203">
        <f t="shared" si="104"/>
        <v>1500</v>
      </c>
      <c r="T77" s="203">
        <f t="shared" si="104"/>
        <v>1500</v>
      </c>
      <c r="U77" s="203">
        <f>U4+U9+U14+U20+U26+U30+U35+U41+U44+U46+U49+U53+U57+U60+U62+U65+U67</f>
        <v>149560</v>
      </c>
    </row>
    <row r="78" spans="1:21" ht="11.4" customHeight="1" x14ac:dyDescent="0.25"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</row>
    <row r="79" spans="1:21" ht="11.4" customHeight="1" x14ac:dyDescent="0.25"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</row>
    <row r="81" spans="2:11" ht="11.4" customHeight="1" x14ac:dyDescent="0.25">
      <c r="B81" s="111" t="s">
        <v>328</v>
      </c>
      <c r="C81" s="111">
        <v>400</v>
      </c>
      <c r="D81" s="111">
        <f>D77*2</f>
        <v>20440</v>
      </c>
      <c r="E81" s="111">
        <f>E77*4</f>
        <v>66680</v>
      </c>
      <c r="F81" s="111">
        <f>F77*3</f>
        <v>18990</v>
      </c>
      <c r="G81" s="111">
        <f>G77*2</f>
        <v>6200</v>
      </c>
      <c r="H81" s="111">
        <f>H77</f>
        <v>3020</v>
      </c>
      <c r="I81" s="111">
        <f>I77*1</f>
        <v>3000</v>
      </c>
      <c r="K81" s="111">
        <f>J77+K77</f>
        <v>1500</v>
      </c>
    </row>
    <row r="83" spans="2:11" ht="11.4" customHeight="1" x14ac:dyDescent="0.25">
      <c r="F83" s="402">
        <f>C81+D81+E81+F81+G81+H81+I81+K81</f>
        <v>120230</v>
      </c>
    </row>
  </sheetData>
  <dataConsolidate/>
  <mergeCells count="22">
    <mergeCell ref="A77:B77"/>
    <mergeCell ref="A57:B57"/>
    <mergeCell ref="A60:B60"/>
    <mergeCell ref="A62:B62"/>
    <mergeCell ref="A65:B65"/>
    <mergeCell ref="A67:B67"/>
    <mergeCell ref="A76:B76"/>
    <mergeCell ref="A1:U1"/>
    <mergeCell ref="A2:A3"/>
    <mergeCell ref="B2:B3"/>
    <mergeCell ref="A53:B53"/>
    <mergeCell ref="A4:B4"/>
    <mergeCell ref="A9:B9"/>
    <mergeCell ref="A14:B14"/>
    <mergeCell ref="A20:B20"/>
    <mergeCell ref="A26:B26"/>
    <mergeCell ref="A30:B30"/>
    <mergeCell ref="A35:B35"/>
    <mergeCell ref="A41:B41"/>
    <mergeCell ref="A46:B46"/>
    <mergeCell ref="J2:K2"/>
    <mergeCell ref="A49:B49"/>
  </mergeCells>
  <pageMargins left="0" right="0" top="0" bottom="0" header="0" footer="0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81"/>
  <sheetViews>
    <sheetView zoomScaleNormal="100" workbookViewId="0">
      <pane xSplit="2" ySplit="4" topLeftCell="C30" activePane="bottomRight" state="frozen"/>
      <selection activeCell="B57" sqref="B57"/>
      <selection pane="topRight" activeCell="B57" sqref="B57"/>
      <selection pane="bottomLeft" activeCell="B57" sqref="B57"/>
      <selection pane="bottomRight" activeCell="H76" sqref="H76"/>
    </sheetView>
  </sheetViews>
  <sheetFormatPr defaultColWidth="4.33203125" defaultRowHeight="11.4" customHeight="1" x14ac:dyDescent="0.25"/>
  <cols>
    <col min="1" max="1" width="3.6640625" style="1" customWidth="1"/>
    <col min="2" max="2" width="13.6640625" style="1" customWidth="1"/>
    <col min="3" max="3" width="13.88671875" style="1" customWidth="1"/>
    <col min="4" max="4" width="14.6640625" style="1" customWidth="1"/>
    <col min="5" max="5" width="15.44140625" style="1" customWidth="1"/>
    <col min="6" max="7" width="15.6640625" style="1" customWidth="1"/>
    <col min="8" max="8" width="20.44140625" style="1" customWidth="1"/>
    <col min="9" max="9" width="15.44140625" style="1" customWidth="1"/>
    <col min="10" max="16384" width="4.33203125" style="2"/>
  </cols>
  <sheetData>
    <row r="1" spans="1:9" ht="19.5" customHeight="1" x14ac:dyDescent="0.25">
      <c r="A1" s="703" t="s">
        <v>304</v>
      </c>
      <c r="B1" s="704"/>
      <c r="C1" s="704"/>
      <c r="D1" s="704"/>
      <c r="E1" s="704"/>
      <c r="F1" s="704"/>
      <c r="G1" s="704"/>
      <c r="H1" s="704"/>
      <c r="I1" s="704"/>
    </row>
    <row r="2" spans="1:9" ht="57" customHeight="1" x14ac:dyDescent="0.25">
      <c r="A2" s="597"/>
      <c r="B2" s="670"/>
      <c r="C2" s="92" t="s">
        <v>173</v>
      </c>
      <c r="D2" s="92" t="s">
        <v>174</v>
      </c>
      <c r="E2" s="92" t="s">
        <v>175</v>
      </c>
      <c r="F2" s="92" t="s">
        <v>176</v>
      </c>
      <c r="G2" s="92" t="s">
        <v>246</v>
      </c>
      <c r="H2" s="148" t="s">
        <v>356</v>
      </c>
      <c r="I2" s="92" t="s">
        <v>177</v>
      </c>
    </row>
    <row r="3" spans="1:9" s="110" customFormat="1" ht="25.2" customHeight="1" x14ac:dyDescent="0.25">
      <c r="A3" s="597"/>
      <c r="B3" s="670"/>
      <c r="C3" s="108" t="s">
        <v>297</v>
      </c>
      <c r="D3" s="108" t="s">
        <v>297</v>
      </c>
      <c r="E3" s="108" t="s">
        <v>297</v>
      </c>
      <c r="F3" s="108" t="s">
        <v>297</v>
      </c>
      <c r="G3" s="108" t="s">
        <v>297</v>
      </c>
      <c r="H3" s="108" t="s">
        <v>297</v>
      </c>
      <c r="I3" s="108" t="s">
        <v>297</v>
      </c>
    </row>
    <row r="4" spans="1:9" s="110" customFormat="1" ht="13.2" customHeight="1" x14ac:dyDescent="0.25">
      <c r="A4" s="681" t="s">
        <v>97</v>
      </c>
      <c r="B4" s="682"/>
      <c r="C4" s="187">
        <f>C5+C6+C7+C8</f>
        <v>216170</v>
      </c>
      <c r="D4" s="187">
        <f t="shared" ref="D4:H4" si="0">D5+D6+D7+D8</f>
        <v>63000</v>
      </c>
      <c r="E4" s="187">
        <f t="shared" si="0"/>
        <v>28310</v>
      </c>
      <c r="F4" s="187">
        <f t="shared" si="0"/>
        <v>30</v>
      </c>
      <c r="G4" s="187">
        <f t="shared" si="0"/>
        <v>8340</v>
      </c>
      <c r="H4" s="187">
        <f t="shared" si="0"/>
        <v>0</v>
      </c>
      <c r="I4" s="187">
        <f>H4+G4+F4+E4+D4+C4</f>
        <v>315850</v>
      </c>
    </row>
    <row r="5" spans="1:9" s="110" customFormat="1" ht="13.2" x14ac:dyDescent="0.25">
      <c r="A5" s="92">
        <v>1</v>
      </c>
      <c r="B5" s="112" t="s">
        <v>97</v>
      </c>
      <c r="C5" s="59">
        <f>'КРС (по ЗВЛ)'!U6</f>
        <v>99610</v>
      </c>
      <c r="D5" s="59">
        <f>'лошади (ЗВЛ)'!O6</f>
        <v>38000</v>
      </c>
      <c r="E5" s="59">
        <f>'МРС (2)'!N6</f>
        <v>11400</v>
      </c>
      <c r="F5" s="59">
        <f>'Свиньи (2)'!K6</f>
        <v>15</v>
      </c>
      <c r="G5" s="59">
        <f>'другие (2)'!U5</f>
        <v>2650</v>
      </c>
      <c r="H5" s="59"/>
      <c r="I5" s="187">
        <f t="shared" ref="I5:I68" si="1">H5+G5+F5+E5+D5+C5</f>
        <v>151675</v>
      </c>
    </row>
    <row r="6" spans="1:9" s="110" customFormat="1" ht="13.2" x14ac:dyDescent="0.25">
      <c r="A6" s="239"/>
      <c r="B6" s="5" t="s">
        <v>109</v>
      </c>
      <c r="C6" s="249">
        <f>'КРС (по ЗВЛ)'!U7</f>
        <v>38200</v>
      </c>
      <c r="D6" s="249">
        <f>'лошади (ЗВЛ)'!O7</f>
        <v>9200</v>
      </c>
      <c r="E6" s="249">
        <f>'МРС (2)'!N7</f>
        <v>4300</v>
      </c>
      <c r="F6" s="249">
        <f>'Свиньи (2)'!K7</f>
        <v>0</v>
      </c>
      <c r="G6" s="59">
        <f>'другие (2)'!U6</f>
        <v>2450</v>
      </c>
      <c r="H6" s="59"/>
      <c r="I6" s="187">
        <f t="shared" si="1"/>
        <v>54150</v>
      </c>
    </row>
    <row r="7" spans="1:9" s="3" customFormat="1" ht="13.2" x14ac:dyDescent="0.25">
      <c r="A7" s="436">
        <v>2</v>
      </c>
      <c r="B7" s="456" t="s">
        <v>116</v>
      </c>
      <c r="C7" s="59">
        <f>'КРС (по ЗВЛ)'!U8</f>
        <v>27610</v>
      </c>
      <c r="D7" s="59">
        <f>'лошади (ЗВЛ)'!O8</f>
        <v>6100</v>
      </c>
      <c r="E7" s="59">
        <f>'МРС (2)'!N8</f>
        <v>6400</v>
      </c>
      <c r="F7" s="59">
        <f>'Свиньи (2)'!K8</f>
        <v>5</v>
      </c>
      <c r="G7" s="59">
        <f>'другие (2)'!U7</f>
        <v>2190</v>
      </c>
      <c r="H7" s="59"/>
      <c r="I7" s="187">
        <f t="shared" si="1"/>
        <v>42305</v>
      </c>
    </row>
    <row r="8" spans="1:9" s="110" customFormat="1" ht="13.2" x14ac:dyDescent="0.25">
      <c r="A8" s="93">
        <v>3</v>
      </c>
      <c r="B8" s="543" t="s">
        <v>141</v>
      </c>
      <c r="C8" s="59">
        <f>'КРС (по ЗВЛ)'!U9</f>
        <v>50750</v>
      </c>
      <c r="D8" s="59">
        <f>'лошади (ЗВЛ)'!O9</f>
        <v>9700</v>
      </c>
      <c r="E8" s="59">
        <f>'МРС (2)'!N9</f>
        <v>6210</v>
      </c>
      <c r="F8" s="59">
        <f>'Свиньи (2)'!K9</f>
        <v>10</v>
      </c>
      <c r="G8" s="59">
        <f>'другие (2)'!U8</f>
        <v>1050</v>
      </c>
      <c r="H8" s="59"/>
      <c r="I8" s="187">
        <f t="shared" si="1"/>
        <v>67720</v>
      </c>
    </row>
    <row r="9" spans="1:9" s="110" customFormat="1" ht="13.2" customHeight="1" x14ac:dyDescent="0.25">
      <c r="A9" s="681" t="s">
        <v>160</v>
      </c>
      <c r="B9" s="682"/>
      <c r="C9" s="187">
        <f>C10+C11+C12+C13</f>
        <v>148330</v>
      </c>
      <c r="D9" s="187">
        <f t="shared" ref="D9:H9" si="2">D10+D11+D12+D13</f>
        <v>12250</v>
      </c>
      <c r="E9" s="187">
        <f t="shared" si="2"/>
        <v>19240</v>
      </c>
      <c r="F9" s="187">
        <f t="shared" si="2"/>
        <v>105</v>
      </c>
      <c r="G9" s="187">
        <f>'другие (2)'!U9</f>
        <v>12850</v>
      </c>
      <c r="H9" s="187">
        <f t="shared" si="2"/>
        <v>0</v>
      </c>
      <c r="I9" s="187">
        <f t="shared" si="1"/>
        <v>192775</v>
      </c>
    </row>
    <row r="10" spans="1:9" s="110" customFormat="1" ht="13.2" x14ac:dyDescent="0.25">
      <c r="A10" s="92">
        <v>4</v>
      </c>
      <c r="B10" s="94" t="s">
        <v>104</v>
      </c>
      <c r="C10" s="59">
        <f>'КРС (по ЗВЛ)'!U11</f>
        <v>32260</v>
      </c>
      <c r="D10" s="59">
        <f>'лошади (ЗВЛ)'!O11</f>
        <v>2300</v>
      </c>
      <c r="E10" s="59">
        <f>'МРС (2)'!N11</f>
        <v>2600</v>
      </c>
      <c r="F10" s="59">
        <f>'Свиньи (2)'!K11</f>
        <v>60</v>
      </c>
      <c r="G10" s="59">
        <f>'другие (2)'!U10</f>
        <v>3550</v>
      </c>
      <c r="H10" s="59"/>
      <c r="I10" s="187">
        <f t="shared" si="1"/>
        <v>40770</v>
      </c>
    </row>
    <row r="11" spans="1:9" s="110" customFormat="1" ht="13.2" x14ac:dyDescent="0.25">
      <c r="A11" s="92">
        <v>5</v>
      </c>
      <c r="B11" s="94" t="s">
        <v>108</v>
      </c>
      <c r="C11" s="59">
        <f>'КРС (по ЗВЛ)'!U12</f>
        <v>45700</v>
      </c>
      <c r="D11" s="59">
        <f>'лошади (ЗВЛ)'!O12</f>
        <v>2250</v>
      </c>
      <c r="E11" s="59">
        <f>'МРС (2)'!N12</f>
        <v>1680</v>
      </c>
      <c r="F11" s="59">
        <f>'Свиньи (2)'!K12</f>
        <v>5</v>
      </c>
      <c r="G11" s="59">
        <f>'другие (2)'!U11</f>
        <v>2250</v>
      </c>
      <c r="H11" s="59"/>
      <c r="I11" s="187">
        <f t="shared" si="1"/>
        <v>51885</v>
      </c>
    </row>
    <row r="12" spans="1:9" s="110" customFormat="1" ht="13.2" x14ac:dyDescent="0.25">
      <c r="A12" s="92">
        <v>6</v>
      </c>
      <c r="B12" s="94" t="s">
        <v>121</v>
      </c>
      <c r="C12" s="59">
        <f>'КРС (по ЗВЛ)'!U13</f>
        <v>43020</v>
      </c>
      <c r="D12" s="59">
        <f>'лошади (ЗВЛ)'!O13</f>
        <v>5600</v>
      </c>
      <c r="E12" s="59">
        <f>'МРС (2)'!N13</f>
        <v>5200</v>
      </c>
      <c r="F12" s="59">
        <f>'Свиньи (2)'!K13</f>
        <v>20</v>
      </c>
      <c r="G12" s="59">
        <f>'другие (2)'!U12</f>
        <v>3210</v>
      </c>
      <c r="H12" s="59"/>
      <c r="I12" s="187">
        <f t="shared" si="1"/>
        <v>57050</v>
      </c>
    </row>
    <row r="13" spans="1:9" s="3" customFormat="1" ht="13.2" x14ac:dyDescent="0.25">
      <c r="A13" s="436">
        <v>7</v>
      </c>
      <c r="B13" s="5" t="s">
        <v>130</v>
      </c>
      <c r="C13" s="59">
        <f>'КРС (по ЗВЛ)'!U14</f>
        <v>27350</v>
      </c>
      <c r="D13" s="59">
        <f>'лошади (ЗВЛ)'!O14</f>
        <v>2100</v>
      </c>
      <c r="E13" s="59">
        <f>'МРС (2)'!N14</f>
        <v>9760</v>
      </c>
      <c r="F13" s="59">
        <f>'Свиньи (2)'!K14</f>
        <v>20</v>
      </c>
      <c r="G13" s="59">
        <f>'другие (2)'!U13</f>
        <v>3840</v>
      </c>
      <c r="H13" s="59"/>
      <c r="I13" s="187">
        <f t="shared" si="1"/>
        <v>43070</v>
      </c>
    </row>
    <row r="14" spans="1:9" s="110" customFormat="1" ht="13.2" customHeight="1" x14ac:dyDescent="0.25">
      <c r="A14" s="681" t="s">
        <v>161</v>
      </c>
      <c r="B14" s="568"/>
      <c r="C14" s="187">
        <f>C15+C16+C17+C18+C19</f>
        <v>166965</v>
      </c>
      <c r="D14" s="187">
        <f t="shared" ref="D14:H14" si="3">D15+D16+D17+D18+D19</f>
        <v>27650</v>
      </c>
      <c r="E14" s="187">
        <f t="shared" si="3"/>
        <v>21720</v>
      </c>
      <c r="F14" s="187">
        <f t="shared" si="3"/>
        <v>120</v>
      </c>
      <c r="G14" s="187">
        <f>'другие (2)'!U14</f>
        <v>9630</v>
      </c>
      <c r="H14" s="187">
        <f t="shared" si="3"/>
        <v>0</v>
      </c>
      <c r="I14" s="187">
        <f t="shared" si="1"/>
        <v>226085</v>
      </c>
    </row>
    <row r="15" spans="1:9" s="110" customFormat="1" ht="13.2" x14ac:dyDescent="0.25">
      <c r="A15" s="95">
        <v>8</v>
      </c>
      <c r="B15" s="94" t="s">
        <v>101</v>
      </c>
      <c r="C15" s="59">
        <f>'КРС (по ЗВЛ)'!U16</f>
        <v>31630</v>
      </c>
      <c r="D15" s="59">
        <f>'лошади (ЗВЛ)'!O16</f>
        <v>6200</v>
      </c>
      <c r="E15" s="59">
        <f>'МРС (2)'!N16</f>
        <v>5060</v>
      </c>
      <c r="F15" s="59">
        <f>'Свиньи (2)'!K16</f>
        <v>10</v>
      </c>
      <c r="G15" s="59">
        <f>'другие (2)'!U15</f>
        <v>3040</v>
      </c>
      <c r="H15" s="59"/>
      <c r="I15" s="187">
        <f t="shared" si="1"/>
        <v>45940</v>
      </c>
    </row>
    <row r="16" spans="1:9" s="3" customFormat="1" ht="13.2" x14ac:dyDescent="0.25">
      <c r="A16" s="436">
        <v>9</v>
      </c>
      <c r="B16" s="5" t="s">
        <v>112</v>
      </c>
      <c r="C16" s="59">
        <f>'КРС (по ЗВЛ)'!U17</f>
        <v>46880</v>
      </c>
      <c r="D16" s="59">
        <f>'лошади (ЗВЛ)'!O17</f>
        <v>5700</v>
      </c>
      <c r="E16" s="59">
        <f>'МРС (2)'!N17</f>
        <v>3000</v>
      </c>
      <c r="F16" s="59">
        <f>'Свиньи (2)'!K17</f>
        <v>70</v>
      </c>
      <c r="G16" s="59">
        <f>'другие (2)'!U16</f>
        <v>2410</v>
      </c>
      <c r="H16" s="59"/>
      <c r="I16" s="187">
        <f t="shared" si="1"/>
        <v>58060</v>
      </c>
    </row>
    <row r="17" spans="1:9" s="110" customFormat="1" ht="13.2" x14ac:dyDescent="0.25">
      <c r="A17" s="92">
        <v>10</v>
      </c>
      <c r="B17" s="5" t="s">
        <v>123</v>
      </c>
      <c r="C17" s="59">
        <f>'КРС (по ЗВЛ)'!U18</f>
        <v>31770</v>
      </c>
      <c r="D17" s="59">
        <f>'лошади (ЗВЛ)'!O18</f>
        <v>5100</v>
      </c>
      <c r="E17" s="59">
        <f>'МРС (2)'!N18</f>
        <v>4760</v>
      </c>
      <c r="F17" s="59">
        <f>'Свиньи (2)'!K18</f>
        <v>5</v>
      </c>
      <c r="G17" s="59">
        <f>'другие (2)'!U17</f>
        <v>1350</v>
      </c>
      <c r="H17" s="59"/>
      <c r="I17" s="187">
        <f t="shared" si="1"/>
        <v>42985</v>
      </c>
    </row>
    <row r="18" spans="1:9" s="110" customFormat="1" ht="13.2" x14ac:dyDescent="0.25">
      <c r="A18" s="92">
        <v>11</v>
      </c>
      <c r="B18" s="94" t="s">
        <v>133</v>
      </c>
      <c r="C18" s="59">
        <f>'КРС (по ЗВЛ)'!U19</f>
        <v>25285</v>
      </c>
      <c r="D18" s="59">
        <f>'лошади (ЗВЛ)'!O19</f>
        <v>7800</v>
      </c>
      <c r="E18" s="59">
        <f>'МРС (2)'!N19</f>
        <v>4600</v>
      </c>
      <c r="F18" s="59">
        <f>'Свиньи (2)'!K19</f>
        <v>5</v>
      </c>
      <c r="G18" s="59">
        <f>'другие (2)'!U18</f>
        <v>1100</v>
      </c>
      <c r="H18" s="59"/>
      <c r="I18" s="187">
        <f t="shared" si="1"/>
        <v>38790</v>
      </c>
    </row>
    <row r="19" spans="1:9" s="110" customFormat="1" ht="13.2" x14ac:dyDescent="0.25">
      <c r="A19" s="93">
        <v>12</v>
      </c>
      <c r="B19" s="94" t="s">
        <v>129</v>
      </c>
      <c r="C19" s="59">
        <f>'КРС (по ЗВЛ)'!U20</f>
        <v>31400</v>
      </c>
      <c r="D19" s="59">
        <f>'лошади (ЗВЛ)'!O20</f>
        <v>2850</v>
      </c>
      <c r="E19" s="59">
        <f>'МРС (2)'!N20</f>
        <v>4300</v>
      </c>
      <c r="F19" s="59">
        <f>'Свиньи (2)'!K20</f>
        <v>30</v>
      </c>
      <c r="G19" s="59">
        <f>'другие (2)'!U19</f>
        <v>1730</v>
      </c>
      <c r="H19" s="59"/>
      <c r="I19" s="187">
        <f t="shared" si="1"/>
        <v>40310</v>
      </c>
    </row>
    <row r="20" spans="1:9" s="110" customFormat="1" ht="13.2" customHeight="1" x14ac:dyDescent="0.25">
      <c r="A20" s="681" t="s">
        <v>162</v>
      </c>
      <c r="B20" s="682"/>
      <c r="C20" s="187">
        <f>C21+C22+C23+C24+C25</f>
        <v>309335</v>
      </c>
      <c r="D20" s="187">
        <f t="shared" ref="D20:H20" si="4">D21+D22+D23+D24+D25</f>
        <v>41890</v>
      </c>
      <c r="E20" s="187">
        <f t="shared" si="4"/>
        <v>27300</v>
      </c>
      <c r="F20" s="187">
        <f t="shared" si="4"/>
        <v>140</v>
      </c>
      <c r="G20" s="187">
        <f>'другие (2)'!U20</f>
        <v>13780</v>
      </c>
      <c r="H20" s="187">
        <f t="shared" si="4"/>
        <v>0</v>
      </c>
      <c r="I20" s="187">
        <f t="shared" si="1"/>
        <v>392445</v>
      </c>
    </row>
    <row r="21" spans="1:9" s="110" customFormat="1" ht="13.2" x14ac:dyDescent="0.25">
      <c r="A21" s="92">
        <v>13</v>
      </c>
      <c r="B21" s="94" t="s">
        <v>115</v>
      </c>
      <c r="C21" s="59">
        <f>'КРС (по ЗВЛ)'!U22</f>
        <v>74050</v>
      </c>
      <c r="D21" s="59">
        <f>'лошади (ЗВЛ)'!O22</f>
        <v>10700</v>
      </c>
      <c r="E21" s="59">
        <f>'МРС (2)'!N22</f>
        <v>13700</v>
      </c>
      <c r="F21" s="59">
        <f>'Свиньи (2)'!K22</f>
        <v>10</v>
      </c>
      <c r="G21" s="59">
        <f>'другие (2)'!U21</f>
        <v>3910</v>
      </c>
      <c r="H21" s="59"/>
      <c r="I21" s="187">
        <f t="shared" si="1"/>
        <v>102370</v>
      </c>
    </row>
    <row r="22" spans="1:9" s="3" customFormat="1" ht="13.2" x14ac:dyDescent="0.25">
      <c r="A22" s="436">
        <v>14</v>
      </c>
      <c r="B22" s="50" t="s">
        <v>125</v>
      </c>
      <c r="C22" s="59">
        <f>'КРС (по ЗВЛ)'!U23</f>
        <v>55840</v>
      </c>
      <c r="D22" s="59">
        <f>'лошади (ЗВЛ)'!O23</f>
        <v>9700</v>
      </c>
      <c r="E22" s="59">
        <f>'МРС (2)'!N23</f>
        <v>3800</v>
      </c>
      <c r="F22" s="59">
        <f>'Свиньи (2)'!K23</f>
        <v>60</v>
      </c>
      <c r="G22" s="59">
        <f>'другие (2)'!U22</f>
        <v>4300</v>
      </c>
      <c r="H22" s="59"/>
      <c r="I22" s="187">
        <f t="shared" si="1"/>
        <v>73700</v>
      </c>
    </row>
    <row r="23" spans="1:9" s="110" customFormat="1" ht="13.2" x14ac:dyDescent="0.25">
      <c r="A23" s="92">
        <v>15</v>
      </c>
      <c r="B23" s="50" t="s">
        <v>127</v>
      </c>
      <c r="C23" s="59">
        <f>'КРС (по ЗВЛ)'!U24</f>
        <v>65040</v>
      </c>
      <c r="D23" s="59">
        <f>'лошади (ЗВЛ)'!O24</f>
        <v>4200</v>
      </c>
      <c r="E23" s="59">
        <f>'МРС (2)'!N24</f>
        <v>4100</v>
      </c>
      <c r="F23" s="59">
        <f>'Свиньи (2)'!K24</f>
        <v>20</v>
      </c>
      <c r="G23" s="59">
        <f>'другие (2)'!U23</f>
        <v>1990</v>
      </c>
      <c r="H23" s="59"/>
      <c r="I23" s="187">
        <f t="shared" si="1"/>
        <v>75350</v>
      </c>
    </row>
    <row r="24" spans="1:9" s="110" customFormat="1" ht="13.2" x14ac:dyDescent="0.25">
      <c r="A24" s="92">
        <v>16</v>
      </c>
      <c r="B24" s="94" t="s">
        <v>128</v>
      </c>
      <c r="C24" s="59">
        <f>'КРС (по ЗВЛ)'!U25</f>
        <v>58730</v>
      </c>
      <c r="D24" s="59">
        <f>'лошади (ЗВЛ)'!O25</f>
        <v>13690</v>
      </c>
      <c r="E24" s="59">
        <f>'МРС (2)'!N25</f>
        <v>2700</v>
      </c>
      <c r="F24" s="59">
        <f>'Свиньи (2)'!K25</f>
        <v>30</v>
      </c>
      <c r="G24" s="59">
        <f>'другие (2)'!U24</f>
        <v>1980</v>
      </c>
      <c r="H24" s="59"/>
      <c r="I24" s="187">
        <f t="shared" si="1"/>
        <v>77130</v>
      </c>
    </row>
    <row r="25" spans="1:9" s="110" customFormat="1" ht="13.2" x14ac:dyDescent="0.25">
      <c r="A25" s="92">
        <v>17</v>
      </c>
      <c r="B25" s="94" t="s">
        <v>140</v>
      </c>
      <c r="C25" s="59">
        <f>'КРС (по ЗВЛ)'!U26</f>
        <v>55675</v>
      </c>
      <c r="D25" s="59">
        <f>'лошади (ЗВЛ)'!O26</f>
        <v>3600</v>
      </c>
      <c r="E25" s="59">
        <f>'МРС (2)'!N26</f>
        <v>3000</v>
      </c>
      <c r="F25" s="59">
        <f>'Свиньи (2)'!K26</f>
        <v>20</v>
      </c>
      <c r="G25" s="59">
        <f>'другие (2)'!U25</f>
        <v>1600</v>
      </c>
      <c r="H25" s="59"/>
      <c r="I25" s="187">
        <f t="shared" si="1"/>
        <v>63895</v>
      </c>
    </row>
    <row r="26" spans="1:9" s="110" customFormat="1" ht="13.2" customHeight="1" x14ac:dyDescent="0.25">
      <c r="A26" s="683" t="s">
        <v>137</v>
      </c>
      <c r="B26" s="682"/>
      <c r="C26" s="187">
        <f>C27+C28+C29</f>
        <v>137445</v>
      </c>
      <c r="D26" s="187">
        <f t="shared" ref="D26:H26" si="5">D27+D28+D29</f>
        <v>12350</v>
      </c>
      <c r="E26" s="187">
        <f t="shared" si="5"/>
        <v>10190</v>
      </c>
      <c r="F26" s="187">
        <f t="shared" si="5"/>
        <v>100</v>
      </c>
      <c r="G26" s="187">
        <f>'другие (2)'!U26</f>
        <v>6970</v>
      </c>
      <c r="H26" s="187">
        <f t="shared" si="5"/>
        <v>0</v>
      </c>
      <c r="I26" s="187">
        <f t="shared" si="1"/>
        <v>167055</v>
      </c>
    </row>
    <row r="27" spans="1:9" s="110" customFormat="1" ht="13.2" x14ac:dyDescent="0.25">
      <c r="A27" s="92">
        <v>18</v>
      </c>
      <c r="B27" s="94" t="s">
        <v>107</v>
      </c>
      <c r="C27" s="59">
        <f>'КРС (по ЗВЛ)'!U28</f>
        <v>48900</v>
      </c>
      <c r="D27" s="59">
        <f>'лошади (ЗВЛ)'!O28</f>
        <v>3100</v>
      </c>
      <c r="E27" s="59">
        <f>'МРС (2)'!N28</f>
        <v>2250</v>
      </c>
      <c r="F27" s="59">
        <f>'Свиньи (2)'!K28</f>
        <v>70</v>
      </c>
      <c r="G27" s="59">
        <f>'другие (2)'!U27</f>
        <v>1510</v>
      </c>
      <c r="H27" s="59"/>
      <c r="I27" s="187">
        <f t="shared" si="1"/>
        <v>55830</v>
      </c>
    </row>
    <row r="28" spans="1:9" s="110" customFormat="1" ht="13.2" x14ac:dyDescent="0.25">
      <c r="A28" s="92">
        <v>19</v>
      </c>
      <c r="B28" s="94" t="s">
        <v>137</v>
      </c>
      <c r="C28" s="59">
        <f>'КРС (по ЗВЛ)'!U29</f>
        <v>56275</v>
      </c>
      <c r="D28" s="59">
        <f>'лошади (ЗВЛ)'!O29</f>
        <v>6450</v>
      </c>
      <c r="E28" s="59">
        <f>'МРС (2)'!N29</f>
        <v>4340</v>
      </c>
      <c r="F28" s="59">
        <f>'Свиньи (2)'!K29</f>
        <v>10</v>
      </c>
      <c r="G28" s="59">
        <f>'другие (2)'!U28</f>
        <v>3100</v>
      </c>
      <c r="H28" s="59"/>
      <c r="I28" s="187">
        <f t="shared" si="1"/>
        <v>70175</v>
      </c>
    </row>
    <row r="29" spans="1:9" s="3" customFormat="1" ht="13.2" x14ac:dyDescent="0.25">
      <c r="A29" s="436">
        <v>20</v>
      </c>
      <c r="B29" s="5" t="s">
        <v>144</v>
      </c>
      <c r="C29" s="59">
        <f>'КРС (по ЗВЛ)'!U30</f>
        <v>32270</v>
      </c>
      <c r="D29" s="59">
        <f>'лошади (ЗВЛ)'!O30</f>
        <v>2800</v>
      </c>
      <c r="E29" s="59">
        <f>'МРС (2)'!N30</f>
        <v>3600</v>
      </c>
      <c r="F29" s="59">
        <f>'Свиньи (2)'!K30</f>
        <v>20</v>
      </c>
      <c r="G29" s="59">
        <f>'другие (2)'!U29</f>
        <v>2360</v>
      </c>
      <c r="H29" s="59"/>
      <c r="I29" s="187">
        <f t="shared" si="1"/>
        <v>41050</v>
      </c>
    </row>
    <row r="30" spans="1:9" s="110" customFormat="1" ht="13.2" customHeight="1" x14ac:dyDescent="0.25">
      <c r="A30" s="683" t="s">
        <v>145</v>
      </c>
      <c r="B30" s="568"/>
      <c r="C30" s="187">
        <f>C31+C32+C33+C34</f>
        <v>136365</v>
      </c>
      <c r="D30" s="187">
        <f t="shared" ref="D30:H30" si="6">D31+D32+D33+D34</f>
        <v>11500</v>
      </c>
      <c r="E30" s="187">
        <f t="shared" si="6"/>
        <v>12960</v>
      </c>
      <c r="F30" s="187">
        <f t="shared" si="6"/>
        <v>170</v>
      </c>
      <c r="G30" s="187">
        <f>'другие (2)'!U30</f>
        <v>8900</v>
      </c>
      <c r="H30" s="187">
        <f t="shared" si="6"/>
        <v>0</v>
      </c>
      <c r="I30" s="187">
        <f t="shared" si="1"/>
        <v>169895</v>
      </c>
    </row>
    <row r="31" spans="1:9" s="110" customFormat="1" ht="13.2" x14ac:dyDescent="0.25">
      <c r="A31" s="92">
        <v>21</v>
      </c>
      <c r="B31" s="94" t="s">
        <v>99</v>
      </c>
      <c r="C31" s="59">
        <f>'КРС (по ЗВЛ)'!U32</f>
        <v>35610</v>
      </c>
      <c r="D31" s="59">
        <f>'лошади (ЗВЛ)'!O32</f>
        <v>2450</v>
      </c>
      <c r="E31" s="59">
        <f>'МРС (2)'!N32</f>
        <v>4200</v>
      </c>
      <c r="F31" s="59">
        <f>'Свиньи (2)'!K32</f>
        <v>80</v>
      </c>
      <c r="G31" s="59">
        <f>'другие (2)'!U31</f>
        <v>2170</v>
      </c>
      <c r="H31" s="59"/>
      <c r="I31" s="187">
        <f t="shared" si="1"/>
        <v>44510</v>
      </c>
    </row>
    <row r="32" spans="1:9" s="3" customFormat="1" ht="13.2" x14ac:dyDescent="0.25">
      <c r="A32" s="436">
        <v>22</v>
      </c>
      <c r="B32" s="5" t="s">
        <v>120</v>
      </c>
      <c r="C32" s="59">
        <f>'КРС (по ЗВЛ)'!U33</f>
        <v>21300</v>
      </c>
      <c r="D32" s="59">
        <f>'лошади (ЗВЛ)'!O33</f>
        <v>3100</v>
      </c>
      <c r="E32" s="59">
        <f>'МРС (2)'!N33</f>
        <v>3900</v>
      </c>
      <c r="F32" s="59">
        <f>'Свиньи (2)'!K33</f>
        <v>10</v>
      </c>
      <c r="G32" s="59">
        <f>'другие (2)'!U32</f>
        <v>1800</v>
      </c>
      <c r="H32" s="59"/>
      <c r="I32" s="187">
        <f t="shared" si="1"/>
        <v>30110</v>
      </c>
    </row>
    <row r="33" spans="1:10" s="110" customFormat="1" ht="13.2" x14ac:dyDescent="0.25">
      <c r="A33" s="92">
        <v>23</v>
      </c>
      <c r="B33" s="5" t="s">
        <v>124</v>
      </c>
      <c r="C33" s="59">
        <f>'КРС (по ЗВЛ)'!U34</f>
        <v>41050</v>
      </c>
      <c r="D33" s="59">
        <f>'лошади (ЗВЛ)'!O34</f>
        <v>4150</v>
      </c>
      <c r="E33" s="59">
        <f>'МРС (2)'!N34</f>
        <v>2150</v>
      </c>
      <c r="F33" s="59">
        <f>'Свиньи (2)'!K34</f>
        <v>10</v>
      </c>
      <c r="G33" s="59">
        <f>'другие (2)'!U33</f>
        <v>1880</v>
      </c>
      <c r="H33" s="59"/>
      <c r="I33" s="187">
        <f t="shared" si="1"/>
        <v>49240</v>
      </c>
    </row>
    <row r="34" spans="1:10" s="110" customFormat="1" ht="13.2" x14ac:dyDescent="0.25">
      <c r="A34" s="92">
        <v>24</v>
      </c>
      <c r="B34" s="94" t="s">
        <v>145</v>
      </c>
      <c r="C34" s="59">
        <f>'КРС (по ЗВЛ)'!U35</f>
        <v>38405</v>
      </c>
      <c r="D34" s="59">
        <f>'лошади (ЗВЛ)'!O35</f>
        <v>1800</v>
      </c>
      <c r="E34" s="59">
        <f>'МРС (2)'!N35</f>
        <v>2710</v>
      </c>
      <c r="F34" s="59">
        <f>'Свиньи (2)'!K35</f>
        <v>70</v>
      </c>
      <c r="G34" s="59">
        <f>'другие (2)'!U34</f>
        <v>3050</v>
      </c>
      <c r="H34" s="59"/>
      <c r="I34" s="187">
        <f t="shared" si="1"/>
        <v>46035</v>
      </c>
    </row>
    <row r="35" spans="1:10" s="110" customFormat="1" ht="13.2" customHeight="1" x14ac:dyDescent="0.25">
      <c r="A35" s="683" t="s">
        <v>100</v>
      </c>
      <c r="B35" s="682"/>
      <c r="C35" s="187">
        <f>C36+C37+C38+C39+C40</f>
        <v>241435</v>
      </c>
      <c r="D35" s="187">
        <f t="shared" ref="D35:H35" si="7">D36+D37+D38+D39+D40</f>
        <v>27800</v>
      </c>
      <c r="E35" s="187">
        <f t="shared" si="7"/>
        <v>16550</v>
      </c>
      <c r="F35" s="187">
        <f t="shared" si="7"/>
        <v>140</v>
      </c>
      <c r="G35" s="187">
        <f>'другие (2)'!U35</f>
        <v>13640</v>
      </c>
      <c r="H35" s="187">
        <f t="shared" si="7"/>
        <v>0</v>
      </c>
      <c r="I35" s="187">
        <f t="shared" si="1"/>
        <v>299565</v>
      </c>
    </row>
    <row r="36" spans="1:10" s="110" customFormat="1" ht="13.2" x14ac:dyDescent="0.25">
      <c r="A36" s="277">
        <v>25</v>
      </c>
      <c r="B36" s="242" t="s">
        <v>94</v>
      </c>
      <c r="C36" s="249">
        <f>'КРС (по ЗВЛ)'!U37</f>
        <v>57640</v>
      </c>
      <c r="D36" s="249">
        <f>'лошади (ЗВЛ)'!O37</f>
        <v>10200</v>
      </c>
      <c r="E36" s="249">
        <f>'МРС (2)'!N37</f>
        <v>4500</v>
      </c>
      <c r="F36" s="249">
        <f>'Свиньи (2)'!K37</f>
        <v>70</v>
      </c>
      <c r="G36" s="59">
        <f>'другие (2)'!U36</f>
        <v>2580</v>
      </c>
      <c r="H36" s="249"/>
      <c r="I36" s="187">
        <f t="shared" si="1"/>
        <v>74990</v>
      </c>
    </row>
    <row r="37" spans="1:10" s="3" customFormat="1" ht="13.2" x14ac:dyDescent="0.25">
      <c r="A37" s="437">
        <v>26</v>
      </c>
      <c r="B37" s="5" t="s">
        <v>100</v>
      </c>
      <c r="C37" s="249">
        <f>'КРС (по ЗВЛ)'!U38</f>
        <v>32175</v>
      </c>
      <c r="D37" s="249">
        <f>'лошади (ЗВЛ)'!O38</f>
        <v>5450</v>
      </c>
      <c r="E37" s="249">
        <f>'МРС (2)'!N38</f>
        <v>2700</v>
      </c>
      <c r="F37" s="249">
        <f>'Свиньи (2)'!K38</f>
        <v>30</v>
      </c>
      <c r="G37" s="59">
        <f>'другие (2)'!U37</f>
        <v>2450</v>
      </c>
      <c r="H37" s="59"/>
      <c r="I37" s="187">
        <f t="shared" si="1"/>
        <v>42805</v>
      </c>
    </row>
    <row r="38" spans="1:10" s="110" customFormat="1" ht="13.2" x14ac:dyDescent="0.25">
      <c r="A38" s="287">
        <v>27</v>
      </c>
      <c r="B38" s="5" t="s">
        <v>103</v>
      </c>
      <c r="C38" s="249">
        <f>'КРС (по ЗВЛ)'!U39</f>
        <v>45340</v>
      </c>
      <c r="D38" s="249">
        <f>'лошади (ЗВЛ)'!O39</f>
        <v>3400</v>
      </c>
      <c r="E38" s="249">
        <f>'МРС (2)'!N39</f>
        <v>5000</v>
      </c>
      <c r="F38" s="249">
        <f>'Свиньи (2)'!K39</f>
        <v>10</v>
      </c>
      <c r="G38" s="59">
        <f>'другие (2)'!U38</f>
        <v>4110</v>
      </c>
      <c r="H38" s="59"/>
      <c r="I38" s="187">
        <f t="shared" si="1"/>
        <v>57860</v>
      </c>
    </row>
    <row r="39" spans="1:10" s="110" customFormat="1" ht="13.2" x14ac:dyDescent="0.25">
      <c r="A39" s="287">
        <v>28</v>
      </c>
      <c r="B39" s="5" t="s">
        <v>114</v>
      </c>
      <c r="C39" s="249">
        <f>'КРС (по ЗВЛ)'!U40</f>
        <v>32160</v>
      </c>
      <c r="D39" s="249">
        <f>'лошади (ЗВЛ)'!O40</f>
        <v>3150</v>
      </c>
      <c r="E39" s="249">
        <f>'МРС (2)'!N40</f>
        <v>1940</v>
      </c>
      <c r="F39" s="249">
        <f>'Свиньи (2)'!K40</f>
        <v>10</v>
      </c>
      <c r="G39" s="59">
        <f>'другие (2)'!U39</f>
        <v>2000</v>
      </c>
      <c r="H39" s="59"/>
      <c r="I39" s="187">
        <f t="shared" si="1"/>
        <v>39260</v>
      </c>
    </row>
    <row r="40" spans="1:10" s="110" customFormat="1" ht="13.2" x14ac:dyDescent="0.25">
      <c r="A40" s="277">
        <v>29</v>
      </c>
      <c r="B40" s="236" t="s">
        <v>131</v>
      </c>
      <c r="C40" s="249">
        <f>'КРС (по ЗВЛ)'!U41</f>
        <v>74120</v>
      </c>
      <c r="D40" s="249">
        <f>'лошади (ЗВЛ)'!O41</f>
        <v>5600</v>
      </c>
      <c r="E40" s="249">
        <f>'МРС (2)'!N41</f>
        <v>2410</v>
      </c>
      <c r="F40" s="249">
        <f>'Свиньи (2)'!K41</f>
        <v>20</v>
      </c>
      <c r="G40" s="59">
        <f>'другие (2)'!U40</f>
        <v>2500</v>
      </c>
      <c r="H40" s="249"/>
      <c r="I40" s="187">
        <f t="shared" si="1"/>
        <v>84650</v>
      </c>
    </row>
    <row r="41" spans="1:10" s="3" customFormat="1" ht="13.2" x14ac:dyDescent="0.25">
      <c r="A41" s="679" t="s">
        <v>102</v>
      </c>
      <c r="B41" s="680"/>
      <c r="C41" s="187">
        <f>C42+C43</f>
        <v>118298</v>
      </c>
      <c r="D41" s="187">
        <f t="shared" ref="D41:H41" si="8">D42+D43</f>
        <v>33500</v>
      </c>
      <c r="E41" s="187">
        <f t="shared" si="8"/>
        <v>12460</v>
      </c>
      <c r="F41" s="187">
        <f t="shared" si="8"/>
        <v>10</v>
      </c>
      <c r="G41" s="187">
        <f t="shared" si="8"/>
        <v>2550</v>
      </c>
      <c r="H41" s="187">
        <f t="shared" si="8"/>
        <v>0</v>
      </c>
      <c r="I41" s="187">
        <f t="shared" si="1"/>
        <v>166818</v>
      </c>
    </row>
    <row r="42" spans="1:10" s="3" customFormat="1" ht="13.2" x14ac:dyDescent="0.25">
      <c r="A42" s="499"/>
      <c r="B42" s="236" t="s">
        <v>93</v>
      </c>
      <c r="C42" s="249">
        <f>'КРС (по ЗВЛ)'!U43</f>
        <v>75308</v>
      </c>
      <c r="D42" s="249">
        <f>'лошади (ЗВЛ)'!O43</f>
        <v>21800</v>
      </c>
      <c r="E42" s="249">
        <f>'МРС (2)'!N43</f>
        <v>10060</v>
      </c>
      <c r="F42" s="249">
        <f>'Свиньи (2)'!K43</f>
        <v>5</v>
      </c>
      <c r="G42" s="59">
        <f>'другие (2)'!U42</f>
        <v>1450</v>
      </c>
      <c r="H42" s="249"/>
      <c r="I42" s="187">
        <f t="shared" si="1"/>
        <v>108623</v>
      </c>
    </row>
    <row r="43" spans="1:10" s="3" customFormat="1" ht="13.2" x14ac:dyDescent="0.25">
      <c r="A43" s="279">
        <v>31</v>
      </c>
      <c r="B43" s="5" t="s">
        <v>102</v>
      </c>
      <c r="C43" s="249">
        <f>'КРС (по ЗВЛ)'!U44</f>
        <v>42990</v>
      </c>
      <c r="D43" s="249">
        <f>'лошади (ЗВЛ)'!O44</f>
        <v>11700</v>
      </c>
      <c r="E43" s="249">
        <f>'МРС (2)'!N44</f>
        <v>2400</v>
      </c>
      <c r="F43" s="249">
        <f>'Свиньи (2)'!K44</f>
        <v>5</v>
      </c>
      <c r="G43" s="59">
        <f>'другие (2)'!U43</f>
        <v>1100</v>
      </c>
      <c r="H43" s="59"/>
      <c r="I43" s="187">
        <f t="shared" si="1"/>
        <v>58195</v>
      </c>
    </row>
    <row r="44" spans="1:10" s="3" customFormat="1" ht="13.2" x14ac:dyDescent="0.25">
      <c r="A44" s="273"/>
      <c r="B44" s="497" t="s">
        <v>139</v>
      </c>
      <c r="C44" s="448">
        <f>C45</f>
        <v>59070</v>
      </c>
      <c r="D44" s="448">
        <f t="shared" ref="D44:H44" si="9">D45</f>
        <v>28000</v>
      </c>
      <c r="E44" s="448">
        <f t="shared" si="9"/>
        <v>23220</v>
      </c>
      <c r="F44" s="448">
        <f t="shared" si="9"/>
        <v>5</v>
      </c>
      <c r="G44" s="448">
        <f t="shared" si="9"/>
        <v>1150</v>
      </c>
      <c r="H44" s="448">
        <f t="shared" si="9"/>
        <v>0</v>
      </c>
      <c r="I44" s="187">
        <f t="shared" si="1"/>
        <v>111445</v>
      </c>
    </row>
    <row r="45" spans="1:10" s="110" customFormat="1" ht="13.2" x14ac:dyDescent="0.25">
      <c r="A45" s="273">
        <v>33</v>
      </c>
      <c r="B45" s="276" t="s">
        <v>139</v>
      </c>
      <c r="C45" s="249">
        <f>'КРС (по ЗВЛ)'!U46</f>
        <v>59070</v>
      </c>
      <c r="D45" s="249">
        <f>'лошади (ЗВЛ)'!O46</f>
        <v>28000</v>
      </c>
      <c r="E45" s="249">
        <f>'МРС (2)'!N46</f>
        <v>23220</v>
      </c>
      <c r="F45" s="249">
        <f>'Свиньи (2)'!K46</f>
        <v>5</v>
      </c>
      <c r="G45" s="59">
        <f>'другие (2)'!U45</f>
        <v>1150</v>
      </c>
      <c r="H45" s="249"/>
      <c r="I45" s="187">
        <f t="shared" si="1"/>
        <v>111445</v>
      </c>
    </row>
    <row r="46" spans="1:10" s="110" customFormat="1" ht="13.2" x14ac:dyDescent="0.25">
      <c r="A46" s="679" t="s">
        <v>96</v>
      </c>
      <c r="B46" s="710"/>
      <c r="C46" s="187">
        <f>C47+C48</f>
        <v>115720</v>
      </c>
      <c r="D46" s="187">
        <f t="shared" ref="D46:H46" si="10">D47+D48</f>
        <v>12450</v>
      </c>
      <c r="E46" s="187">
        <f t="shared" si="10"/>
        <v>8200</v>
      </c>
      <c r="F46" s="187">
        <f t="shared" si="10"/>
        <v>80</v>
      </c>
      <c r="G46" s="187">
        <f t="shared" si="10"/>
        <v>7910</v>
      </c>
      <c r="H46" s="187">
        <f t="shared" si="10"/>
        <v>0</v>
      </c>
      <c r="I46" s="187">
        <f t="shared" si="1"/>
        <v>144360</v>
      </c>
    </row>
    <row r="47" spans="1:10" s="3" customFormat="1" ht="13.2" x14ac:dyDescent="0.25">
      <c r="A47" s="273">
        <v>34</v>
      </c>
      <c r="B47" s="236" t="s">
        <v>96</v>
      </c>
      <c r="C47" s="249">
        <f>'КРС (по ЗВЛ)'!U48</f>
        <v>75200</v>
      </c>
      <c r="D47" s="249">
        <f>'лошади (ЗВЛ)'!O48</f>
        <v>4850</v>
      </c>
      <c r="E47" s="249">
        <f>'МРС (2)'!N48</f>
        <v>4000</v>
      </c>
      <c r="F47" s="249">
        <f>'Свиньи (2)'!K48</f>
        <v>70</v>
      </c>
      <c r="G47" s="59">
        <f>'другие (2)'!U47</f>
        <v>2460</v>
      </c>
      <c r="H47" s="249"/>
      <c r="I47" s="187">
        <f t="shared" si="1"/>
        <v>86580</v>
      </c>
    </row>
    <row r="48" spans="1:10" s="110" customFormat="1" ht="13.2" x14ac:dyDescent="0.25">
      <c r="A48" s="273">
        <v>35</v>
      </c>
      <c r="B48" s="236" t="s">
        <v>110</v>
      </c>
      <c r="C48" s="249">
        <f>'КРС (по ЗВЛ)'!U49</f>
        <v>40520</v>
      </c>
      <c r="D48" s="249">
        <f>'лошади (ЗВЛ)'!O49</f>
        <v>7600</v>
      </c>
      <c r="E48" s="249">
        <f>'МРС (2)'!N49</f>
        <v>4200</v>
      </c>
      <c r="F48" s="249">
        <f>'Свиньи (2)'!K49</f>
        <v>10</v>
      </c>
      <c r="G48" s="59">
        <f>'другие (2)'!U48</f>
        <v>5450</v>
      </c>
      <c r="H48" s="249"/>
      <c r="I48" s="187">
        <f t="shared" si="1"/>
        <v>57780</v>
      </c>
      <c r="J48" s="3"/>
    </row>
    <row r="49" spans="1:10" s="110" customFormat="1" ht="13.2" x14ac:dyDescent="0.25">
      <c r="A49" s="273"/>
      <c r="B49" s="498" t="s">
        <v>135</v>
      </c>
      <c r="C49" s="448">
        <f>C50+C51+C52</f>
        <v>199632</v>
      </c>
      <c r="D49" s="448">
        <f t="shared" ref="D49:H49" si="11">D50+D51+D52</f>
        <v>20650</v>
      </c>
      <c r="E49" s="448">
        <f t="shared" si="11"/>
        <v>11910</v>
      </c>
      <c r="F49" s="448">
        <f t="shared" si="11"/>
        <v>145</v>
      </c>
      <c r="G49" s="448">
        <f t="shared" si="11"/>
        <v>7380</v>
      </c>
      <c r="H49" s="448">
        <f t="shared" si="11"/>
        <v>0</v>
      </c>
      <c r="I49" s="187">
        <f t="shared" si="1"/>
        <v>239717</v>
      </c>
      <c r="J49" s="3"/>
    </row>
    <row r="50" spans="1:10" s="110" customFormat="1" ht="13.2" x14ac:dyDescent="0.25">
      <c r="A50" s="279">
        <v>36</v>
      </c>
      <c r="B50" s="5" t="s">
        <v>135</v>
      </c>
      <c r="C50" s="249">
        <f>'КРС (по ЗВЛ)'!U51</f>
        <v>99862</v>
      </c>
      <c r="D50" s="249">
        <f>'лошади (ЗВЛ)'!O51</f>
        <v>6600</v>
      </c>
      <c r="E50" s="249">
        <f>'МРС (2)'!N51</f>
        <v>2300</v>
      </c>
      <c r="F50" s="249">
        <f>'Свиньи (2)'!K51</f>
        <v>110</v>
      </c>
      <c r="G50" s="59">
        <f>'другие (2)'!U50</f>
        <v>2570</v>
      </c>
      <c r="H50" s="59"/>
      <c r="I50" s="187">
        <f t="shared" si="1"/>
        <v>111442</v>
      </c>
      <c r="J50" s="3"/>
    </row>
    <row r="51" spans="1:10" s="110" customFormat="1" ht="13.2" x14ac:dyDescent="0.25">
      <c r="A51" s="279">
        <v>37</v>
      </c>
      <c r="B51" s="5" t="s">
        <v>119</v>
      </c>
      <c r="C51" s="249">
        <f>'КРС (по ЗВЛ)'!U52</f>
        <v>46110</v>
      </c>
      <c r="D51" s="249">
        <f>'лошади (ЗВЛ)'!O52</f>
        <v>8450</v>
      </c>
      <c r="E51" s="249">
        <f>'МРС (2)'!N52</f>
        <v>5500</v>
      </c>
      <c r="F51" s="249">
        <f>'Свиньи (2)'!K52</f>
        <v>30</v>
      </c>
      <c r="G51" s="59">
        <f>'другие (2)'!U51</f>
        <v>2810</v>
      </c>
      <c r="H51" s="59"/>
      <c r="I51" s="187">
        <f t="shared" si="1"/>
        <v>62900</v>
      </c>
      <c r="J51" s="3"/>
    </row>
    <row r="52" spans="1:10" s="110" customFormat="1" ht="13.2" x14ac:dyDescent="0.25">
      <c r="A52" s="279">
        <v>38</v>
      </c>
      <c r="B52" s="5" t="s">
        <v>134</v>
      </c>
      <c r="C52" s="249">
        <f>'КРС (по ЗВЛ)'!U53</f>
        <v>53660</v>
      </c>
      <c r="D52" s="249">
        <f>'лошади (ЗВЛ)'!O53</f>
        <v>5600</v>
      </c>
      <c r="E52" s="249">
        <f>'МРС (2)'!N53</f>
        <v>4110</v>
      </c>
      <c r="F52" s="249">
        <f>'Свиньи (2)'!K53</f>
        <v>5</v>
      </c>
      <c r="G52" s="59">
        <f>'другие (2)'!U52</f>
        <v>2000</v>
      </c>
      <c r="H52" s="59"/>
      <c r="I52" s="187">
        <f t="shared" si="1"/>
        <v>65375</v>
      </c>
      <c r="J52" s="3"/>
    </row>
    <row r="53" spans="1:10" s="110" customFormat="1" ht="13.2" x14ac:dyDescent="0.25">
      <c r="A53" s="679" t="s">
        <v>143</v>
      </c>
      <c r="B53" s="710"/>
      <c r="C53" s="187">
        <f>C54+C55+C56</f>
        <v>118160</v>
      </c>
      <c r="D53" s="187">
        <f t="shared" ref="D53:H53" si="12">D54+D55+D56</f>
        <v>15750</v>
      </c>
      <c r="E53" s="187">
        <f t="shared" si="12"/>
        <v>10150</v>
      </c>
      <c r="F53" s="187">
        <f t="shared" si="12"/>
        <v>260</v>
      </c>
      <c r="G53" s="187">
        <f>'другие (2)'!U53</f>
        <v>4570</v>
      </c>
      <c r="H53" s="187">
        <f t="shared" si="12"/>
        <v>0</v>
      </c>
      <c r="I53" s="187">
        <f t="shared" si="1"/>
        <v>148890</v>
      </c>
    </row>
    <row r="54" spans="1:10" s="110" customFormat="1" ht="13.2" x14ac:dyDescent="0.25">
      <c r="A54" s="273">
        <v>39</v>
      </c>
      <c r="B54" s="5" t="s">
        <v>105</v>
      </c>
      <c r="C54" s="249">
        <f>'КРС (по ЗВЛ)'!U55</f>
        <v>34140</v>
      </c>
      <c r="D54" s="249">
        <f>'лошади (ЗВЛ)'!O55</f>
        <v>4200</v>
      </c>
      <c r="E54" s="249">
        <f>'МРС (2)'!N55</f>
        <v>3800</v>
      </c>
      <c r="F54" s="249">
        <f>'Свиньи (2)'!K55</f>
        <v>150</v>
      </c>
      <c r="G54" s="59">
        <f>'другие (2)'!U54</f>
        <v>1510</v>
      </c>
      <c r="H54" s="249"/>
      <c r="I54" s="187">
        <f t="shared" si="1"/>
        <v>43800</v>
      </c>
    </row>
    <row r="55" spans="1:10" s="3" customFormat="1" ht="13.2" x14ac:dyDescent="0.25">
      <c r="A55" s="279">
        <v>40</v>
      </c>
      <c r="B55" s="5" t="s">
        <v>143</v>
      </c>
      <c r="C55" s="249">
        <f>'КРС (по ЗВЛ)'!U56</f>
        <v>40170</v>
      </c>
      <c r="D55" s="249">
        <f>'лошади (ЗВЛ)'!O56</f>
        <v>4600</v>
      </c>
      <c r="E55" s="249">
        <f>'МРС (2)'!N56</f>
        <v>2800</v>
      </c>
      <c r="F55" s="249">
        <f>'Свиньи (2)'!K56</f>
        <v>100</v>
      </c>
      <c r="G55" s="59">
        <f>'другие (2)'!U55</f>
        <v>1460</v>
      </c>
      <c r="H55" s="59"/>
      <c r="I55" s="187">
        <f t="shared" si="1"/>
        <v>49130</v>
      </c>
    </row>
    <row r="56" spans="1:10" s="110" customFormat="1" ht="13.2" x14ac:dyDescent="0.25">
      <c r="A56" s="279">
        <v>41</v>
      </c>
      <c r="B56" s="5" t="s">
        <v>111</v>
      </c>
      <c r="C56" s="249">
        <f>'КРС (по ЗВЛ)'!U57</f>
        <v>43850</v>
      </c>
      <c r="D56" s="249">
        <f>'лошади (ЗВЛ)'!O57</f>
        <v>6950</v>
      </c>
      <c r="E56" s="249">
        <f>'МРС (2)'!N57</f>
        <v>3550</v>
      </c>
      <c r="F56" s="249">
        <f>'Свиньи (2)'!K57</f>
        <v>10</v>
      </c>
      <c r="G56" s="59">
        <f>'другие (2)'!U56</f>
        <v>1600</v>
      </c>
      <c r="H56" s="59"/>
      <c r="I56" s="187">
        <f t="shared" si="1"/>
        <v>55960</v>
      </c>
    </row>
    <row r="57" spans="1:10" s="110" customFormat="1" ht="13.2" x14ac:dyDescent="0.25">
      <c r="A57" s="686" t="s">
        <v>136</v>
      </c>
      <c r="B57" s="710"/>
      <c r="C57" s="187">
        <f>C58+C59</f>
        <v>91890</v>
      </c>
      <c r="D57" s="187">
        <f t="shared" ref="D57:H57" si="13">D58+D59</f>
        <v>7800</v>
      </c>
      <c r="E57" s="187">
        <f t="shared" si="13"/>
        <v>6200</v>
      </c>
      <c r="F57" s="187">
        <f t="shared" si="13"/>
        <v>15</v>
      </c>
      <c r="G57" s="187">
        <f>'другие (2)'!U57</f>
        <v>5560</v>
      </c>
      <c r="H57" s="187">
        <f t="shared" si="13"/>
        <v>0</v>
      </c>
      <c r="I57" s="187">
        <f t="shared" si="1"/>
        <v>111465</v>
      </c>
    </row>
    <row r="58" spans="1:10" s="110" customFormat="1" ht="13.2" x14ac:dyDescent="0.25">
      <c r="A58" s="270">
        <v>42</v>
      </c>
      <c r="B58" s="94" t="s">
        <v>136</v>
      </c>
      <c r="C58" s="59">
        <f>'КРС (по ЗВЛ)'!U59</f>
        <v>67550</v>
      </c>
      <c r="D58" s="59">
        <f>'лошади (ЗВЛ)'!O59</f>
        <v>5500</v>
      </c>
      <c r="E58" s="59">
        <f>'МРС (2)'!N59</f>
        <v>3000</v>
      </c>
      <c r="F58" s="59">
        <f>'Свиньи (2)'!K59</f>
        <v>10</v>
      </c>
      <c r="G58" s="59">
        <f>'другие (2)'!U58</f>
        <v>3010</v>
      </c>
      <c r="H58" s="59"/>
      <c r="I58" s="187">
        <f t="shared" si="1"/>
        <v>79070</v>
      </c>
    </row>
    <row r="59" spans="1:10" s="3" customFormat="1" ht="13.2" x14ac:dyDescent="0.25">
      <c r="A59" s="282">
        <v>43</v>
      </c>
      <c r="B59" s="5" t="s">
        <v>95</v>
      </c>
      <c r="C59" s="59">
        <f>'КРС (по ЗВЛ)'!U60</f>
        <v>24340</v>
      </c>
      <c r="D59" s="59">
        <f>'лошади (ЗВЛ)'!O60</f>
        <v>2300</v>
      </c>
      <c r="E59" s="59">
        <f>'МРС (2)'!N60</f>
        <v>3200</v>
      </c>
      <c r="F59" s="59">
        <f>'Свиньи (2)'!K60</f>
        <v>5</v>
      </c>
      <c r="G59" s="59">
        <f>'другие (2)'!U59</f>
        <v>2550</v>
      </c>
      <c r="H59" s="59"/>
      <c r="I59" s="187">
        <f t="shared" si="1"/>
        <v>32395</v>
      </c>
    </row>
    <row r="60" spans="1:10" s="110" customFormat="1" ht="13.2" x14ac:dyDescent="0.25">
      <c r="A60" s="686" t="s">
        <v>113</v>
      </c>
      <c r="B60" s="680"/>
      <c r="C60" s="187">
        <f>C61</f>
        <v>85450</v>
      </c>
      <c r="D60" s="187">
        <f t="shared" ref="D60:H60" si="14">D61</f>
        <v>3200</v>
      </c>
      <c r="E60" s="187">
        <f t="shared" si="14"/>
        <v>800</v>
      </c>
      <c r="F60" s="187">
        <f t="shared" si="14"/>
        <v>10</v>
      </c>
      <c r="G60" s="187">
        <f>'другие (2)'!U60</f>
        <v>2300</v>
      </c>
      <c r="H60" s="187">
        <f t="shared" si="14"/>
        <v>0</v>
      </c>
      <c r="I60" s="187">
        <f t="shared" si="1"/>
        <v>91760</v>
      </c>
    </row>
    <row r="61" spans="1:10" s="110" customFormat="1" ht="13.2" x14ac:dyDescent="0.25">
      <c r="A61" s="270">
        <v>44</v>
      </c>
      <c r="B61" s="94" t="s">
        <v>113</v>
      </c>
      <c r="C61" s="59">
        <f>'КРС (по ЗВЛ)'!U62</f>
        <v>85450</v>
      </c>
      <c r="D61" s="59">
        <f>'лошади (ЗВЛ)'!O62</f>
        <v>3200</v>
      </c>
      <c r="E61" s="59">
        <f>'МРС (2)'!N62</f>
        <v>800</v>
      </c>
      <c r="F61" s="59">
        <f>'Свиньи (2)'!K62</f>
        <v>10</v>
      </c>
      <c r="G61" s="59">
        <f>'другие (2)'!U61</f>
        <v>2300</v>
      </c>
      <c r="H61" s="59"/>
      <c r="I61" s="187">
        <f t="shared" si="1"/>
        <v>91760</v>
      </c>
    </row>
    <row r="62" spans="1:10" s="110" customFormat="1" ht="13.2" x14ac:dyDescent="0.25">
      <c r="A62" s="686" t="s">
        <v>142</v>
      </c>
      <c r="B62" s="680"/>
      <c r="C62" s="187">
        <f>C63+C64</f>
        <v>116880</v>
      </c>
      <c r="D62" s="187">
        <f t="shared" ref="D62:H62" si="15">D63+D64</f>
        <v>6950</v>
      </c>
      <c r="E62" s="187">
        <f t="shared" si="15"/>
        <v>4150</v>
      </c>
      <c r="F62" s="187">
        <f t="shared" si="15"/>
        <v>15</v>
      </c>
      <c r="G62" s="187">
        <f>'другие (2)'!U62</f>
        <v>4270</v>
      </c>
      <c r="H62" s="187">
        <f t="shared" si="15"/>
        <v>0</v>
      </c>
      <c r="I62" s="187">
        <f t="shared" si="1"/>
        <v>132265</v>
      </c>
    </row>
    <row r="63" spans="1:10" s="110" customFormat="1" ht="13.2" x14ac:dyDescent="0.25">
      <c r="A63" s="270">
        <v>45</v>
      </c>
      <c r="B63" s="94" t="s">
        <v>142</v>
      </c>
      <c r="C63" s="59">
        <f>'КРС (по ЗВЛ)'!U64</f>
        <v>75500</v>
      </c>
      <c r="D63" s="59">
        <f>'лошади (ЗВЛ)'!O64</f>
        <v>3800</v>
      </c>
      <c r="E63" s="59">
        <f>'МРС (2)'!N64</f>
        <v>1950</v>
      </c>
      <c r="F63" s="59">
        <f>'Свиньи (2)'!K64</f>
        <v>5</v>
      </c>
      <c r="G63" s="59">
        <f>'другие (2)'!U63</f>
        <v>1490</v>
      </c>
      <c r="H63" s="59"/>
      <c r="I63" s="187">
        <f t="shared" si="1"/>
        <v>82745</v>
      </c>
    </row>
    <row r="64" spans="1:10" s="110" customFormat="1" ht="13.2" x14ac:dyDescent="0.25">
      <c r="A64" s="270">
        <v>46</v>
      </c>
      <c r="B64" s="94" t="s">
        <v>98</v>
      </c>
      <c r="C64" s="59">
        <f>'КРС (по ЗВЛ)'!U65</f>
        <v>41380</v>
      </c>
      <c r="D64" s="59">
        <f>'лошади (ЗВЛ)'!O65</f>
        <v>3150</v>
      </c>
      <c r="E64" s="59">
        <f>'МРС (2)'!N65</f>
        <v>2200</v>
      </c>
      <c r="F64" s="59">
        <f>'Свиньи (2)'!K65</f>
        <v>10</v>
      </c>
      <c r="G64" s="59">
        <f>'другие (2)'!U64</f>
        <v>2780</v>
      </c>
      <c r="H64" s="59"/>
      <c r="I64" s="187">
        <f t="shared" si="1"/>
        <v>49520</v>
      </c>
    </row>
    <row r="65" spans="1:9" s="110" customFormat="1" ht="13.2" x14ac:dyDescent="0.25">
      <c r="A65" s="686" t="s">
        <v>118</v>
      </c>
      <c r="B65" s="680"/>
      <c r="C65" s="187">
        <f>C66</f>
        <v>105080</v>
      </c>
      <c r="D65" s="187">
        <f t="shared" ref="D65:H65" si="16">D66</f>
        <v>6000</v>
      </c>
      <c r="E65" s="187">
        <f t="shared" si="16"/>
        <v>3800</v>
      </c>
      <c r="F65" s="187">
        <f t="shared" si="16"/>
        <v>10</v>
      </c>
      <c r="G65" s="187">
        <f>'другие (2)'!U65</f>
        <v>1950</v>
      </c>
      <c r="H65" s="187">
        <f t="shared" si="16"/>
        <v>0</v>
      </c>
      <c r="I65" s="187">
        <f t="shared" si="1"/>
        <v>116840</v>
      </c>
    </row>
    <row r="66" spans="1:9" s="110" customFormat="1" ht="13.2" x14ac:dyDescent="0.25">
      <c r="A66" s="270">
        <v>47</v>
      </c>
      <c r="B66" s="94" t="s">
        <v>118</v>
      </c>
      <c r="C66" s="59">
        <f>'КРС (по ЗВЛ)'!U67</f>
        <v>105080</v>
      </c>
      <c r="D66" s="59">
        <f>'лошади (ЗВЛ)'!O67</f>
        <v>6000</v>
      </c>
      <c r="E66" s="59">
        <f>'МРС (2)'!N67</f>
        <v>3800</v>
      </c>
      <c r="F66" s="59">
        <f>'Свиньи (2)'!K67</f>
        <v>10</v>
      </c>
      <c r="G66" s="59">
        <f>'другие (2)'!U66</f>
        <v>1950</v>
      </c>
      <c r="H66" s="59"/>
      <c r="I66" s="187">
        <f t="shared" si="1"/>
        <v>116840</v>
      </c>
    </row>
    <row r="67" spans="1:9" s="110" customFormat="1" ht="13.2" x14ac:dyDescent="0.25">
      <c r="A67" s="687" t="s">
        <v>163</v>
      </c>
      <c r="B67" s="688"/>
      <c r="C67" s="187">
        <f>C68+C69+C70+C71+C72+C73+C74++C75</f>
        <v>229450</v>
      </c>
      <c r="D67" s="187">
        <f t="shared" ref="D67:F67" si="17">D68+D69+D70+D71+D72+D73+D74++D75</f>
        <v>46400</v>
      </c>
      <c r="E67" s="187">
        <f t="shared" si="17"/>
        <v>22520</v>
      </c>
      <c r="F67" s="187">
        <f t="shared" si="17"/>
        <v>90</v>
      </c>
      <c r="G67" s="187">
        <f>'другие (2)'!U67</f>
        <v>37810</v>
      </c>
      <c r="H67" s="187">
        <v>7500</v>
      </c>
      <c r="I67" s="187">
        <f t="shared" si="1"/>
        <v>343770</v>
      </c>
    </row>
    <row r="68" spans="1:9" s="110" customFormat="1" ht="13.2" x14ac:dyDescent="0.25">
      <c r="A68" s="385">
        <v>48</v>
      </c>
      <c r="B68" s="5" t="s">
        <v>92</v>
      </c>
      <c r="C68" s="249">
        <f>'КРС (по ЗВЛ)'!U69</f>
        <v>27370</v>
      </c>
      <c r="D68" s="249">
        <f>'лошади (ЗВЛ)'!O69</f>
        <v>5850</v>
      </c>
      <c r="E68" s="249">
        <f>'МРС (2)'!N69</f>
        <v>4100</v>
      </c>
      <c r="F68" s="249">
        <f>'Свиньи (2)'!K69</f>
        <v>10</v>
      </c>
      <c r="G68" s="59">
        <f>'другие (2)'!U68</f>
        <v>3000</v>
      </c>
      <c r="H68" s="249"/>
      <c r="I68" s="187">
        <f t="shared" si="1"/>
        <v>40330</v>
      </c>
    </row>
    <row r="69" spans="1:9" s="110" customFormat="1" ht="13.2" x14ac:dyDescent="0.25">
      <c r="A69" s="285">
        <v>49</v>
      </c>
      <c r="B69" s="5" t="s">
        <v>106</v>
      </c>
      <c r="C69" s="249">
        <f>'КРС (по ЗВЛ)'!U70</f>
        <v>22800</v>
      </c>
      <c r="D69" s="249">
        <f>'лошади (ЗВЛ)'!O70</f>
        <v>2200</v>
      </c>
      <c r="E69" s="249">
        <f>'МРС (2)'!N70</f>
        <v>2450</v>
      </c>
      <c r="F69" s="249">
        <f>'Свиньи (2)'!K70</f>
        <v>5</v>
      </c>
      <c r="G69" s="59">
        <f>'другие (2)'!U69</f>
        <v>3150</v>
      </c>
      <c r="H69" s="59"/>
      <c r="I69" s="187">
        <f t="shared" ref="I69:I75" si="18">H69+G69+F69+E69+D69+C69</f>
        <v>30605</v>
      </c>
    </row>
    <row r="70" spans="1:9" s="110" customFormat="1" ht="13.2" x14ac:dyDescent="0.25">
      <c r="A70" s="285">
        <v>50</v>
      </c>
      <c r="B70" s="5" t="s">
        <v>117</v>
      </c>
      <c r="C70" s="249">
        <f>'КРС (по ЗВЛ)'!U71</f>
        <v>36450</v>
      </c>
      <c r="D70" s="249">
        <f>'лошади (ЗВЛ)'!O71</f>
        <v>8200</v>
      </c>
      <c r="E70" s="249">
        <f>'МРС (2)'!N71</f>
        <v>1350</v>
      </c>
      <c r="F70" s="249">
        <f>'Свиньи (2)'!K71</f>
        <v>20</v>
      </c>
      <c r="G70" s="59">
        <f>'другие (2)'!U70</f>
        <v>5240</v>
      </c>
      <c r="H70" s="59"/>
      <c r="I70" s="187">
        <f t="shared" si="18"/>
        <v>51260</v>
      </c>
    </row>
    <row r="71" spans="1:9" s="110" customFormat="1" ht="13.2" x14ac:dyDescent="0.25">
      <c r="A71" s="241">
        <v>51</v>
      </c>
      <c r="B71" s="245" t="s">
        <v>122</v>
      </c>
      <c r="C71" s="249">
        <f>'КРС (по ЗВЛ)'!U72</f>
        <v>59720</v>
      </c>
      <c r="D71" s="249">
        <f>'лошади (ЗВЛ)'!O72</f>
        <v>4200</v>
      </c>
      <c r="E71" s="249">
        <f>'МРС (2)'!N72</f>
        <v>5040</v>
      </c>
      <c r="F71" s="249">
        <f>'Свиньи (2)'!K72</f>
        <v>20</v>
      </c>
      <c r="G71" s="59">
        <f>'другие (2)'!U71</f>
        <v>2250</v>
      </c>
      <c r="H71" s="249"/>
      <c r="I71" s="187">
        <f t="shared" si="18"/>
        <v>71230</v>
      </c>
    </row>
    <row r="72" spans="1:9" s="110" customFormat="1" ht="13.2" x14ac:dyDescent="0.25">
      <c r="A72" s="20">
        <v>52</v>
      </c>
      <c r="B72" s="5" t="s">
        <v>126</v>
      </c>
      <c r="C72" s="249">
        <f>'КРС (по ЗВЛ)'!U73</f>
        <v>28990</v>
      </c>
      <c r="D72" s="249">
        <f>'лошади (ЗВЛ)'!O73</f>
        <v>5950</v>
      </c>
      <c r="E72" s="249">
        <f>'МРС (2)'!N73</f>
        <v>3000</v>
      </c>
      <c r="F72" s="249">
        <f>'Свиньи (2)'!K73</f>
        <v>10</v>
      </c>
      <c r="G72" s="59">
        <f>'другие (2)'!U72</f>
        <v>1810</v>
      </c>
      <c r="H72" s="59"/>
      <c r="I72" s="187">
        <f t="shared" si="18"/>
        <v>39760</v>
      </c>
    </row>
    <row r="73" spans="1:9" s="110" customFormat="1" ht="13.2" x14ac:dyDescent="0.25">
      <c r="A73" s="20">
        <v>53</v>
      </c>
      <c r="B73" s="5" t="s">
        <v>132</v>
      </c>
      <c r="C73" s="249">
        <f>'КРС (по ЗВЛ)'!U74</f>
        <v>28010</v>
      </c>
      <c r="D73" s="249">
        <f>'лошади (ЗВЛ)'!O74</f>
        <v>9100</v>
      </c>
      <c r="E73" s="249">
        <f>'МРС (2)'!N74</f>
        <v>4200</v>
      </c>
      <c r="F73" s="249">
        <f>'Свиньи (2)'!K74</f>
        <v>10</v>
      </c>
      <c r="G73" s="59">
        <f>'другие (2)'!U73</f>
        <v>3290</v>
      </c>
      <c r="H73" s="59"/>
      <c r="I73" s="187">
        <f t="shared" si="18"/>
        <v>44610</v>
      </c>
    </row>
    <row r="74" spans="1:9" s="110" customFormat="1" ht="13.2" x14ac:dyDescent="0.25">
      <c r="A74" s="20">
        <v>54</v>
      </c>
      <c r="B74" s="5" t="s">
        <v>138</v>
      </c>
      <c r="C74" s="249">
        <f>'КРС (по ЗВЛ)'!U75</f>
        <v>24550</v>
      </c>
      <c r="D74" s="249">
        <f>'лошади (ЗВЛ)'!O75</f>
        <v>7800</v>
      </c>
      <c r="E74" s="249">
        <f>'МРС (2)'!N75</f>
        <v>1800</v>
      </c>
      <c r="F74" s="249">
        <f>'Свиньи (2)'!K75</f>
        <v>10</v>
      </c>
      <c r="G74" s="59">
        <f>'другие (2)'!U74</f>
        <v>1850</v>
      </c>
      <c r="H74" s="59"/>
      <c r="I74" s="187">
        <f t="shared" si="18"/>
        <v>36010</v>
      </c>
    </row>
    <row r="75" spans="1:9" s="110" customFormat="1" ht="13.2" x14ac:dyDescent="0.25">
      <c r="A75" s="285">
        <v>55</v>
      </c>
      <c r="B75" s="5" t="s">
        <v>146</v>
      </c>
      <c r="C75" s="249">
        <f>'КРС (по ЗВЛ)'!U76</f>
        <v>1560</v>
      </c>
      <c r="D75" s="249">
        <f>'лошади (ЗВЛ)'!O76</f>
        <v>3100</v>
      </c>
      <c r="E75" s="249">
        <f>'МРС (2)'!N76</f>
        <v>580</v>
      </c>
      <c r="F75" s="249">
        <f>'Свиньи (2)'!K76</f>
        <v>5</v>
      </c>
      <c r="G75" s="59">
        <f>'другие (2)'!U75</f>
        <v>3100</v>
      </c>
      <c r="H75" s="59"/>
      <c r="I75" s="187">
        <f t="shared" si="18"/>
        <v>8345</v>
      </c>
    </row>
    <row r="76" spans="1:9" s="110" customFormat="1" ht="27.75" customHeight="1" x14ac:dyDescent="0.25">
      <c r="A76" s="683" t="s">
        <v>245</v>
      </c>
      <c r="B76" s="682"/>
      <c r="C76" s="182">
        <f>C4+C9+C14+C20+C26+C30+C35+C41+C49+C67</f>
        <v>1903425</v>
      </c>
      <c r="D76" s="182">
        <f t="shared" ref="D76:H76" si="19">D4+D9+D14+D20+D26+D30+D35+D41+D49+D67</f>
        <v>296990</v>
      </c>
      <c r="E76" s="182">
        <f t="shared" si="19"/>
        <v>183160</v>
      </c>
      <c r="F76" s="182">
        <f t="shared" si="19"/>
        <v>1050</v>
      </c>
      <c r="G76" s="182">
        <f t="shared" si="19"/>
        <v>121850</v>
      </c>
      <c r="H76" s="182">
        <f t="shared" si="19"/>
        <v>7500</v>
      </c>
      <c r="I76" s="187">
        <f>C76+D76+E76+F76+G76+H76</f>
        <v>2513975</v>
      </c>
    </row>
    <row r="77" spans="1:9" s="110" customFormat="1" ht="27.6" customHeight="1" x14ac:dyDescent="0.25">
      <c r="A77" s="712" t="s">
        <v>165</v>
      </c>
      <c r="B77" s="713"/>
      <c r="C77" s="205">
        <f>C4+C9+C14+C20+C26+C30+C35+C41+C44+C46+C49+C53+C57+C60+C62+C65+C67</f>
        <v>2595675</v>
      </c>
      <c r="D77" s="205">
        <f t="shared" ref="D77:H77" si="20">D4+D9+D14+D20+D26+D30+D35+D41+D44+D46+D49+D53+D57+D60+D62+D65+D67</f>
        <v>377140</v>
      </c>
      <c r="E77" s="205">
        <f t="shared" si="20"/>
        <v>239680</v>
      </c>
      <c r="F77" s="205">
        <f t="shared" si="20"/>
        <v>1445</v>
      </c>
      <c r="G77" s="205">
        <f t="shared" si="20"/>
        <v>149560</v>
      </c>
      <c r="H77" s="205">
        <f t="shared" si="20"/>
        <v>7500</v>
      </c>
      <c r="I77" s="187">
        <f>C77+D77+E77+F77+G77+H77</f>
        <v>3371000</v>
      </c>
    </row>
    <row r="79" spans="1:9" ht="11.4" customHeight="1" x14ac:dyDescent="0.25">
      <c r="I79" s="386"/>
    </row>
    <row r="80" spans="1:9" ht="24.6" customHeight="1" x14ac:dyDescent="0.25">
      <c r="H80" s="1" t="s">
        <v>322</v>
      </c>
      <c r="I80" s="386"/>
    </row>
    <row r="81" spans="8:9" ht="11.4" customHeight="1" x14ac:dyDescent="0.25">
      <c r="H81" s="1" t="s">
        <v>372</v>
      </c>
      <c r="I81" s="122"/>
    </row>
  </sheetData>
  <mergeCells count="20">
    <mergeCell ref="A67:B67"/>
    <mergeCell ref="A76:B76"/>
    <mergeCell ref="A77:B77"/>
    <mergeCell ref="A62:B62"/>
    <mergeCell ref="A65:B65"/>
    <mergeCell ref="A60:B60"/>
    <mergeCell ref="A14:B14"/>
    <mergeCell ref="A20:B20"/>
    <mergeCell ref="A26:B26"/>
    <mergeCell ref="A30:B30"/>
    <mergeCell ref="A35:B35"/>
    <mergeCell ref="A41:B41"/>
    <mergeCell ref="A46:B46"/>
    <mergeCell ref="A53:B53"/>
    <mergeCell ref="A57:B57"/>
    <mergeCell ref="A9:B9"/>
    <mergeCell ref="A1:I1"/>
    <mergeCell ref="A2:A3"/>
    <mergeCell ref="B2:B3"/>
    <mergeCell ref="A4:B4"/>
  </mergeCells>
  <pageMargins left="0" right="0" top="0" bottom="0" header="0" footer="0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66"/>
  <sheetViews>
    <sheetView view="pageBreakPreview" zoomScale="60" zoomScaleNormal="100" workbookViewId="0">
      <selection activeCell="B23" sqref="B23"/>
    </sheetView>
  </sheetViews>
  <sheetFormatPr defaultColWidth="9.109375" defaultRowHeight="15.6" x14ac:dyDescent="0.3"/>
  <cols>
    <col min="1" max="1" width="60.109375" style="131" customWidth="1"/>
    <col min="2" max="2" width="35.109375" style="137" customWidth="1"/>
    <col min="3" max="16384" width="9.109375" style="131"/>
  </cols>
  <sheetData>
    <row r="1" spans="1:2" ht="43.5" customHeight="1" x14ac:dyDescent="0.3">
      <c r="A1" s="714" t="s">
        <v>371</v>
      </c>
      <c r="B1" s="714"/>
    </row>
    <row r="2" spans="1:2" ht="31.2" x14ac:dyDescent="0.3">
      <c r="A2" s="129" t="s">
        <v>50</v>
      </c>
      <c r="B2" s="130" t="s">
        <v>53</v>
      </c>
    </row>
    <row r="3" spans="1:2" ht="111.75" customHeight="1" x14ac:dyDescent="0.3">
      <c r="A3" s="132" t="s">
        <v>69</v>
      </c>
      <c r="B3" s="128" t="s">
        <v>54</v>
      </c>
    </row>
    <row r="4" spans="1:2" ht="16.5" customHeight="1" x14ac:dyDescent="0.3">
      <c r="A4" s="129" t="s">
        <v>1</v>
      </c>
      <c r="B4" s="206" t="s">
        <v>2</v>
      </c>
    </row>
    <row r="5" spans="1:2" ht="16.5" customHeight="1" x14ac:dyDescent="0.3">
      <c r="A5" s="133" t="s">
        <v>189</v>
      </c>
      <c r="B5" s="207"/>
    </row>
    <row r="6" spans="1:2" ht="16.5" customHeight="1" x14ac:dyDescent="0.3">
      <c r="A6" s="134" t="s">
        <v>190</v>
      </c>
      <c r="B6" s="207"/>
    </row>
    <row r="7" spans="1:2" ht="16.5" customHeight="1" x14ac:dyDescent="0.3">
      <c r="A7" s="135" t="s">
        <v>191</v>
      </c>
      <c r="B7" s="208"/>
    </row>
    <row r="8" spans="1:2" s="455" customFormat="1" ht="16.5" customHeight="1" x14ac:dyDescent="0.3">
      <c r="A8" s="133" t="s">
        <v>192</v>
      </c>
      <c r="B8" s="454"/>
    </row>
    <row r="9" spans="1:2" ht="16.5" customHeight="1" x14ac:dyDescent="0.3">
      <c r="A9" s="135" t="s">
        <v>193</v>
      </c>
      <c r="B9" s="208">
        <f>'всего иссл'!I46</f>
        <v>144360</v>
      </c>
    </row>
    <row r="10" spans="1:2" ht="16.5" customHeight="1" x14ac:dyDescent="0.3">
      <c r="A10" s="135" t="s">
        <v>194</v>
      </c>
      <c r="B10" s="208"/>
    </row>
    <row r="11" spans="1:2" ht="16.5" customHeight="1" x14ac:dyDescent="0.3">
      <c r="A11" s="135" t="s">
        <v>195</v>
      </c>
      <c r="B11" s="208"/>
    </row>
    <row r="12" spans="1:2" ht="16.5" customHeight="1" x14ac:dyDescent="0.3">
      <c r="A12" s="135" t="s">
        <v>196</v>
      </c>
      <c r="B12" s="208"/>
    </row>
    <row r="13" spans="1:2" ht="16.5" customHeight="1" x14ac:dyDescent="0.3">
      <c r="A13" s="135" t="s">
        <v>197</v>
      </c>
      <c r="B13" s="208"/>
    </row>
    <row r="14" spans="1:2" s="455" customFormat="1" ht="16.5" customHeight="1" x14ac:dyDescent="0.3">
      <c r="A14" s="133" t="s">
        <v>198</v>
      </c>
      <c r="B14" s="454"/>
    </row>
    <row r="15" spans="1:2" ht="16.5" customHeight="1" x14ac:dyDescent="0.3">
      <c r="A15" s="135" t="s">
        <v>199</v>
      </c>
      <c r="B15" s="208"/>
    </row>
    <row r="16" spans="1:2" ht="16.5" customHeight="1" x14ac:dyDescent="0.3">
      <c r="A16" s="135" t="s">
        <v>200</v>
      </c>
      <c r="B16" s="208"/>
    </row>
    <row r="17" spans="1:2" s="455" customFormat="1" ht="16.5" customHeight="1" x14ac:dyDescent="0.3">
      <c r="A17" s="133" t="s">
        <v>201</v>
      </c>
      <c r="B17" s="454"/>
    </row>
    <row r="18" spans="1:2" ht="16.5" customHeight="1" x14ac:dyDescent="0.3">
      <c r="A18" s="135" t="s">
        <v>202</v>
      </c>
      <c r="B18" s="208"/>
    </row>
    <row r="19" spans="1:2" ht="16.5" customHeight="1" x14ac:dyDescent="0.3">
      <c r="A19" s="133" t="s">
        <v>203</v>
      </c>
      <c r="B19" s="208"/>
    </row>
    <row r="20" spans="1:2" ht="16.5" customHeight="1" x14ac:dyDescent="0.3">
      <c r="A20" s="135" t="s">
        <v>204</v>
      </c>
      <c r="B20" s="208"/>
    </row>
    <row r="21" spans="1:2" ht="16.5" customHeight="1" x14ac:dyDescent="0.3">
      <c r="A21" s="135" t="s">
        <v>205</v>
      </c>
      <c r="B21" s="208"/>
    </row>
    <row r="22" spans="1:2" ht="16.5" customHeight="1" x14ac:dyDescent="0.3">
      <c r="A22" s="135" t="s">
        <v>206</v>
      </c>
      <c r="B22" s="208"/>
    </row>
    <row r="23" spans="1:2" s="455" customFormat="1" ht="16.5" customHeight="1" x14ac:dyDescent="0.3">
      <c r="A23" s="133" t="s">
        <v>207</v>
      </c>
      <c r="B23" s="454"/>
    </row>
    <row r="24" spans="1:2" ht="16.5" customHeight="1" x14ac:dyDescent="0.3">
      <c r="A24" s="135" t="s">
        <v>208</v>
      </c>
      <c r="B24" s="208"/>
    </row>
    <row r="25" spans="1:2" ht="16.5" customHeight="1" x14ac:dyDescent="0.3">
      <c r="A25" s="135" t="s">
        <v>209</v>
      </c>
      <c r="B25" s="208"/>
    </row>
    <row r="26" spans="1:2" ht="16.5" customHeight="1" x14ac:dyDescent="0.3">
      <c r="A26" s="135" t="s">
        <v>210</v>
      </c>
      <c r="B26" s="208">
        <f>'всего иссл'!I60</f>
        <v>91760</v>
      </c>
    </row>
    <row r="27" spans="1:2" ht="16.5" customHeight="1" x14ac:dyDescent="0.3">
      <c r="A27" s="135" t="s">
        <v>211</v>
      </c>
      <c r="B27" s="208"/>
    </row>
    <row r="28" spans="1:2" ht="16.5" customHeight="1" x14ac:dyDescent="0.3">
      <c r="A28" s="135" t="s">
        <v>212</v>
      </c>
      <c r="B28" s="208"/>
    </row>
    <row r="29" spans="1:2" ht="16.5" customHeight="1" x14ac:dyDescent="0.3">
      <c r="A29" s="135" t="s">
        <v>213</v>
      </c>
      <c r="B29" s="208"/>
    </row>
    <row r="30" spans="1:2" s="455" customFormat="1" ht="16.5" customHeight="1" x14ac:dyDescent="0.3">
      <c r="A30" s="133" t="s">
        <v>214</v>
      </c>
      <c r="B30" s="454"/>
    </row>
    <row r="31" spans="1:2" ht="16.5" customHeight="1" x14ac:dyDescent="0.3">
      <c r="A31" s="135" t="s">
        <v>215</v>
      </c>
      <c r="B31" s="208">
        <f>'всего иссл'!I65</f>
        <v>116840</v>
      </c>
    </row>
    <row r="32" spans="1:2" ht="16.5" customHeight="1" x14ac:dyDescent="0.3">
      <c r="A32" s="135" t="s">
        <v>216</v>
      </c>
      <c r="B32" s="454"/>
    </row>
    <row r="33" spans="1:2" s="455" customFormat="1" ht="16.5" customHeight="1" x14ac:dyDescent="0.3">
      <c r="A33" s="133" t="s">
        <v>217</v>
      </c>
      <c r="B33" s="454"/>
    </row>
    <row r="34" spans="1:2" ht="16.5" customHeight="1" x14ac:dyDescent="0.3">
      <c r="A34" s="135" t="s">
        <v>218</v>
      </c>
      <c r="B34" s="208"/>
    </row>
    <row r="35" spans="1:2" ht="16.5" customHeight="1" x14ac:dyDescent="0.3">
      <c r="A35" s="135" t="s">
        <v>219</v>
      </c>
      <c r="B35" s="208"/>
    </row>
    <row r="36" spans="1:2" ht="16.5" customHeight="1" x14ac:dyDescent="0.3">
      <c r="A36" s="135" t="s">
        <v>220</v>
      </c>
      <c r="B36" s="208"/>
    </row>
    <row r="37" spans="1:2" ht="16.5" customHeight="1" x14ac:dyDescent="0.3">
      <c r="A37" s="135" t="s">
        <v>221</v>
      </c>
      <c r="B37" s="208"/>
    </row>
    <row r="38" spans="1:2" s="455" customFormat="1" ht="16.5" customHeight="1" x14ac:dyDescent="0.3">
      <c r="A38" s="133" t="s">
        <v>222</v>
      </c>
      <c r="B38" s="454"/>
    </row>
    <row r="39" spans="1:2" ht="16.5" customHeight="1" x14ac:dyDescent="0.3">
      <c r="A39" s="135" t="s">
        <v>223</v>
      </c>
      <c r="B39" s="208"/>
    </row>
    <row r="40" spans="1:2" ht="16.5" customHeight="1" x14ac:dyDescent="0.3">
      <c r="A40" s="135" t="s">
        <v>224</v>
      </c>
      <c r="B40" s="208"/>
    </row>
    <row r="41" spans="1:2" ht="16.5" customHeight="1" x14ac:dyDescent="0.3">
      <c r="A41" s="135" t="s">
        <v>225</v>
      </c>
      <c r="B41" s="208"/>
    </row>
    <row r="42" spans="1:2" s="455" customFormat="1" ht="16.5" customHeight="1" x14ac:dyDescent="0.3">
      <c r="A42" s="133" t="s">
        <v>226</v>
      </c>
      <c r="B42" s="454"/>
    </row>
    <row r="43" spans="1:2" s="455" customFormat="1" ht="16.5" customHeight="1" x14ac:dyDescent="0.3">
      <c r="A43" s="133" t="s">
        <v>227</v>
      </c>
      <c r="B43" s="454"/>
    </row>
    <row r="44" spans="1:2" ht="16.5" customHeight="1" x14ac:dyDescent="0.3">
      <c r="A44" s="135" t="s">
        <v>228</v>
      </c>
      <c r="B44" s="208"/>
    </row>
    <row r="45" spans="1:2" ht="16.5" customHeight="1" x14ac:dyDescent="0.3">
      <c r="A45" s="135" t="s">
        <v>229</v>
      </c>
      <c r="B45" s="208"/>
    </row>
    <row r="46" spans="1:2" s="455" customFormat="1" ht="16.5" customHeight="1" x14ac:dyDescent="0.3">
      <c r="A46" s="133" t="s">
        <v>230</v>
      </c>
      <c r="B46" s="454"/>
    </row>
    <row r="47" spans="1:2" ht="16.5" customHeight="1" x14ac:dyDescent="0.3">
      <c r="A47" s="135" t="s">
        <v>231</v>
      </c>
      <c r="B47" s="208"/>
    </row>
    <row r="48" spans="1:2" ht="16.5" customHeight="1" x14ac:dyDescent="0.3">
      <c r="A48" s="135" t="s">
        <v>232</v>
      </c>
      <c r="B48" s="208"/>
    </row>
    <row r="49" spans="1:2" ht="16.5" customHeight="1" x14ac:dyDescent="0.3">
      <c r="A49" s="135" t="s">
        <v>233</v>
      </c>
      <c r="B49" s="208">
        <f>'всего иссл'!I57</f>
        <v>111465</v>
      </c>
    </row>
    <row r="50" spans="1:2" ht="16.5" customHeight="1" x14ac:dyDescent="0.3">
      <c r="A50" s="135" t="s">
        <v>234</v>
      </c>
      <c r="B50" s="208"/>
    </row>
    <row r="51" spans="1:2" ht="16.5" customHeight="1" x14ac:dyDescent="0.3">
      <c r="A51" s="135" t="s">
        <v>235</v>
      </c>
      <c r="B51" s="208"/>
    </row>
    <row r="52" spans="1:2" ht="16.5" customHeight="1" x14ac:dyDescent="0.3">
      <c r="A52" s="135" t="s">
        <v>236</v>
      </c>
      <c r="B52" s="208">
        <f>'всего иссл'!I44</f>
        <v>111445</v>
      </c>
    </row>
    <row r="53" spans="1:2" s="455" customFormat="1" ht="16.5" customHeight="1" x14ac:dyDescent="0.3">
      <c r="A53" s="133" t="s">
        <v>237</v>
      </c>
      <c r="B53" s="454"/>
    </row>
    <row r="54" spans="1:2" ht="16.5" customHeight="1" x14ac:dyDescent="0.3">
      <c r="A54" s="135" t="s">
        <v>238</v>
      </c>
      <c r="B54" s="208"/>
    </row>
    <row r="55" spans="1:2" ht="16.5" customHeight="1" x14ac:dyDescent="0.3">
      <c r="A55" s="135" t="s">
        <v>239</v>
      </c>
      <c r="B55" s="208">
        <f>'всего иссл'!I62</f>
        <v>132265</v>
      </c>
    </row>
    <row r="56" spans="1:2" ht="16.5" customHeight="1" x14ac:dyDescent="0.3">
      <c r="A56" s="135" t="s">
        <v>240</v>
      </c>
      <c r="B56" s="208">
        <f>'всего иссл'!I53</f>
        <v>148890</v>
      </c>
    </row>
    <row r="57" spans="1:2" s="455" customFormat="1" ht="16.5" customHeight="1" x14ac:dyDescent="0.3">
      <c r="A57" s="133" t="s">
        <v>241</v>
      </c>
      <c r="B57" s="454"/>
    </row>
    <row r="58" spans="1:2" ht="16.5" customHeight="1" x14ac:dyDescent="0.3">
      <c r="A58" s="135" t="s">
        <v>242</v>
      </c>
      <c r="B58" s="208"/>
    </row>
    <row r="59" spans="1:2" ht="16.5" customHeight="1" x14ac:dyDescent="0.3">
      <c r="A59" s="135" t="s">
        <v>243</v>
      </c>
      <c r="B59" s="208"/>
    </row>
    <row r="60" spans="1:2" ht="16.5" customHeight="1" x14ac:dyDescent="0.3">
      <c r="A60" s="136" t="s">
        <v>163</v>
      </c>
      <c r="B60" s="208">
        <f>'всего иссл'!I76</f>
        <v>2513975</v>
      </c>
    </row>
    <row r="61" spans="1:2" s="139" customFormat="1" ht="16.5" customHeight="1" x14ac:dyDescent="0.3">
      <c r="A61" s="138" t="s">
        <v>165</v>
      </c>
      <c r="B61" s="149">
        <f>SUM(B5:B60)</f>
        <v>3371000</v>
      </c>
    </row>
    <row r="62" spans="1:2" ht="16.5" customHeight="1" x14ac:dyDescent="0.3">
      <c r="B62" s="150"/>
    </row>
    <row r="63" spans="1:2" ht="16.5" customHeight="1" x14ac:dyDescent="0.3">
      <c r="B63" s="150">
        <f>'всего иссл'!I77</f>
        <v>3371000</v>
      </c>
    </row>
    <row r="64" spans="1:2" ht="16.5" customHeight="1" x14ac:dyDescent="0.3">
      <c r="B64" s="150"/>
    </row>
    <row r="65" spans="1:2" ht="16.5" customHeight="1" x14ac:dyDescent="0.3">
      <c r="A65" s="140"/>
      <c r="B65" s="151"/>
    </row>
    <row r="66" spans="1:2" x14ac:dyDescent="0.3">
      <c r="A66" s="140"/>
      <c r="B66" s="141"/>
    </row>
  </sheetData>
  <mergeCells count="1">
    <mergeCell ref="A1:B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H66"/>
  <sheetViews>
    <sheetView view="pageBreakPreview" zoomScale="120" zoomScaleNormal="100" zoomScaleSheetLayoutView="120" workbookViewId="0">
      <pane xSplit="2" ySplit="5" topLeftCell="C36" activePane="bottomRight" state="frozen"/>
      <selection activeCell="B57" sqref="B57"/>
      <selection pane="topRight" activeCell="B57" sqref="B57"/>
      <selection pane="bottomLeft" activeCell="B57" sqref="B57"/>
      <selection pane="bottomRight" activeCell="A42" sqref="A42:XFD42"/>
    </sheetView>
  </sheetViews>
  <sheetFormatPr defaultColWidth="4.33203125" defaultRowHeight="11.4" customHeight="1" x14ac:dyDescent="0.25"/>
  <cols>
    <col min="1" max="1" width="3.44140625" style="19" customWidth="1"/>
    <col min="2" max="2" width="15" style="19" customWidth="1"/>
    <col min="3" max="3" width="7" style="19" customWidth="1"/>
    <col min="4" max="6" width="6.6640625" style="19" customWidth="1"/>
    <col min="7" max="7" width="7.5546875" style="19" customWidth="1"/>
    <col min="8" max="8" width="6.6640625" style="19" customWidth="1"/>
    <col min="9" max="9" width="7.88671875" style="19" customWidth="1"/>
    <col min="10" max="10" width="8.33203125" style="19" customWidth="1"/>
    <col min="11" max="11" width="6.6640625" style="19" customWidth="1"/>
    <col min="12" max="12" width="10.6640625" style="19" customWidth="1"/>
    <col min="13" max="13" width="8.44140625" style="19" customWidth="1"/>
    <col min="14" max="14" width="7.44140625" style="19" customWidth="1"/>
    <col min="15" max="15" width="7.33203125" style="19" customWidth="1"/>
    <col min="16" max="16" width="8" style="19" customWidth="1"/>
    <col min="17" max="18" width="6.6640625" style="19" customWidth="1"/>
    <col min="19" max="19" width="7.44140625" style="19" customWidth="1"/>
    <col min="20" max="21" width="6.6640625" style="19" customWidth="1"/>
    <col min="22" max="22" width="7.109375" style="19" customWidth="1"/>
    <col min="23" max="24" width="6.6640625" style="19" customWidth="1"/>
    <col min="25" max="25" width="6.33203125" style="19" customWidth="1"/>
    <col min="26" max="29" width="6.6640625" style="19" customWidth="1"/>
    <col min="30" max="30" width="5.33203125" style="19" customWidth="1"/>
    <col min="31" max="31" width="4.88671875" style="19" customWidth="1"/>
    <col min="32" max="32" width="5" style="19" customWidth="1"/>
    <col min="33" max="33" width="7.5546875" style="19" customWidth="1"/>
    <col min="34" max="34" width="7.88671875" style="19" customWidth="1"/>
    <col min="35" max="16384" width="4.33203125" style="19"/>
  </cols>
  <sheetData>
    <row r="1" spans="1:34" ht="28.95" customHeight="1" x14ac:dyDescent="0.25">
      <c r="A1" s="578" t="s">
        <v>345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22"/>
      <c r="AH1" s="23"/>
    </row>
    <row r="2" spans="1:34" ht="42.6" customHeight="1" x14ac:dyDescent="0.25">
      <c r="A2" s="580" t="s">
        <v>0</v>
      </c>
      <c r="B2" s="581" t="s">
        <v>82</v>
      </c>
      <c r="C2" s="572" t="s">
        <v>270</v>
      </c>
      <c r="D2" s="573"/>
      <c r="E2" s="574"/>
      <c r="F2" s="583" t="s">
        <v>274</v>
      </c>
      <c r="G2" s="584"/>
      <c r="H2" s="585"/>
      <c r="I2" s="566" t="s">
        <v>47</v>
      </c>
      <c r="J2" s="567"/>
      <c r="K2" s="567"/>
      <c r="L2" s="567"/>
      <c r="M2" s="567"/>
      <c r="N2" s="568"/>
      <c r="O2" s="571" t="s">
        <v>12</v>
      </c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</row>
    <row r="3" spans="1:34" ht="60" customHeight="1" x14ac:dyDescent="0.25">
      <c r="A3" s="580"/>
      <c r="B3" s="581"/>
      <c r="C3" s="575"/>
      <c r="D3" s="576"/>
      <c r="E3" s="577"/>
      <c r="F3" s="571" t="s">
        <v>36</v>
      </c>
      <c r="G3" s="571"/>
      <c r="H3" s="571"/>
      <c r="I3" s="571" t="s">
        <v>34</v>
      </c>
      <c r="J3" s="571"/>
      <c r="K3" s="571"/>
      <c r="L3" s="509" t="s">
        <v>187</v>
      </c>
      <c r="M3" s="571" t="s">
        <v>38</v>
      </c>
      <c r="N3" s="571"/>
      <c r="O3" s="582" t="s">
        <v>18</v>
      </c>
      <c r="P3" s="582"/>
      <c r="Q3" s="582"/>
      <c r="R3" s="582" t="s">
        <v>19</v>
      </c>
      <c r="S3" s="582"/>
      <c r="T3" s="582"/>
      <c r="U3" s="582" t="s">
        <v>20</v>
      </c>
      <c r="V3" s="582"/>
      <c r="W3" s="582"/>
      <c r="X3" s="582" t="s">
        <v>21</v>
      </c>
      <c r="Y3" s="582"/>
      <c r="Z3" s="582"/>
      <c r="AA3" s="582" t="s">
        <v>276</v>
      </c>
      <c r="AB3" s="582"/>
      <c r="AC3" s="582"/>
      <c r="AD3" s="582" t="s">
        <v>277</v>
      </c>
      <c r="AE3" s="582"/>
      <c r="AF3" s="582"/>
      <c r="AG3" s="571" t="s">
        <v>3</v>
      </c>
      <c r="AH3" s="571"/>
    </row>
    <row r="4" spans="1:34" ht="65.25" customHeight="1" x14ac:dyDescent="0.25">
      <c r="A4" s="580"/>
      <c r="B4" s="581"/>
      <c r="C4" s="158" t="s">
        <v>271</v>
      </c>
      <c r="D4" s="159" t="s">
        <v>272</v>
      </c>
      <c r="E4" s="158" t="s">
        <v>273</v>
      </c>
      <c r="F4" s="508" t="s">
        <v>334</v>
      </c>
      <c r="G4" s="17" t="s">
        <v>275</v>
      </c>
      <c r="H4" s="508" t="s">
        <v>11</v>
      </c>
      <c r="I4" s="21" t="s">
        <v>255</v>
      </c>
      <c r="J4" s="17" t="s">
        <v>335</v>
      </c>
      <c r="K4" s="21" t="s">
        <v>11</v>
      </c>
      <c r="L4" s="21" t="s">
        <v>257</v>
      </c>
      <c r="M4" s="17" t="s">
        <v>258</v>
      </c>
      <c r="N4" s="17" t="s">
        <v>11</v>
      </c>
      <c r="O4" s="21" t="s">
        <v>265</v>
      </c>
      <c r="P4" s="17" t="s">
        <v>337</v>
      </c>
      <c r="Q4" s="21" t="s">
        <v>11</v>
      </c>
      <c r="R4" s="21" t="s">
        <v>255</v>
      </c>
      <c r="S4" s="17" t="s">
        <v>253</v>
      </c>
      <c r="T4" s="21" t="s">
        <v>11</v>
      </c>
      <c r="U4" s="21" t="s">
        <v>255</v>
      </c>
      <c r="V4" s="17" t="s">
        <v>253</v>
      </c>
      <c r="W4" s="21" t="s">
        <v>11</v>
      </c>
      <c r="X4" s="21" t="s">
        <v>255</v>
      </c>
      <c r="Y4" s="17" t="s">
        <v>253</v>
      </c>
      <c r="Z4" s="21" t="s">
        <v>11</v>
      </c>
      <c r="AA4" s="21" t="s">
        <v>255</v>
      </c>
      <c r="AB4" s="17" t="s">
        <v>253</v>
      </c>
      <c r="AC4" s="21" t="s">
        <v>11</v>
      </c>
      <c r="AD4" s="21" t="s">
        <v>255</v>
      </c>
      <c r="AE4" s="17" t="s">
        <v>253</v>
      </c>
      <c r="AF4" s="21" t="s">
        <v>11</v>
      </c>
      <c r="AG4" s="507" t="s">
        <v>2</v>
      </c>
      <c r="AH4" s="507" t="s">
        <v>11</v>
      </c>
    </row>
    <row r="5" spans="1:34" ht="12" x14ac:dyDescent="0.25">
      <c r="A5" s="507">
        <v>1</v>
      </c>
      <c r="B5" s="5" t="s">
        <v>93</v>
      </c>
      <c r="C5" s="12">
        <v>9078</v>
      </c>
      <c r="D5" s="12">
        <v>3738</v>
      </c>
      <c r="E5" s="12">
        <v>4470</v>
      </c>
      <c r="F5" s="12">
        <v>6000</v>
      </c>
      <c r="G5" s="167">
        <v>12000</v>
      </c>
      <c r="H5" s="13">
        <v>5300</v>
      </c>
      <c r="I5" s="12">
        <v>9078</v>
      </c>
      <c r="J5" s="167">
        <v>4000</v>
      </c>
      <c r="K5" s="309">
        <v>2100</v>
      </c>
      <c r="L5" s="309">
        <v>300</v>
      </c>
      <c r="M5" s="167">
        <f t="shared" ref="M5:M34" si="0">J5</f>
        <v>4000</v>
      </c>
      <c r="N5" s="167">
        <f t="shared" ref="N5:N34" si="1">K5</f>
        <v>2100</v>
      </c>
      <c r="O5" s="12">
        <f>C5</f>
        <v>9078</v>
      </c>
      <c r="P5" s="167">
        <v>9078</v>
      </c>
      <c r="Q5" s="12">
        <v>4470</v>
      </c>
      <c r="R5" s="12">
        <v>3820</v>
      </c>
      <c r="S5" s="167">
        <v>3820</v>
      </c>
      <c r="T5" s="12">
        <v>2000</v>
      </c>
      <c r="U5" s="12"/>
      <c r="V5" s="167"/>
      <c r="W5" s="12"/>
      <c r="X5" s="12"/>
      <c r="Y5" s="167"/>
      <c r="Z5" s="12"/>
      <c r="AA5" s="12"/>
      <c r="AB5" s="167"/>
      <c r="AC5" s="12"/>
      <c r="AD5" s="12"/>
      <c r="AE5" s="12"/>
      <c r="AF5" s="12"/>
      <c r="AG5" s="167">
        <f t="shared" ref="AG5:AG36" si="2">AE5+AB5+Y5+V5+S5+P5</f>
        <v>12898</v>
      </c>
      <c r="AH5" s="167">
        <f t="shared" ref="AH5:AH36" si="3">AF5+AC5+Z5+W5+T5+Q5</f>
        <v>6470</v>
      </c>
    </row>
    <row r="6" spans="1:34" ht="12" x14ac:dyDescent="0.25">
      <c r="A6" s="507">
        <v>2</v>
      </c>
      <c r="B6" s="5" t="s">
        <v>94</v>
      </c>
      <c r="C6" s="12">
        <v>3125</v>
      </c>
      <c r="D6" s="12">
        <v>1534</v>
      </c>
      <c r="E6" s="12">
        <v>948</v>
      </c>
      <c r="F6" s="12">
        <v>2400</v>
      </c>
      <c r="G6" s="167">
        <v>4800</v>
      </c>
      <c r="H6" s="13">
        <v>1200</v>
      </c>
      <c r="I6" s="12">
        <v>3125</v>
      </c>
      <c r="J6" s="167">
        <v>1800</v>
      </c>
      <c r="K6" s="309">
        <v>480</v>
      </c>
      <c r="L6" s="309">
        <v>200</v>
      </c>
      <c r="M6" s="167">
        <f t="shared" si="0"/>
        <v>1800</v>
      </c>
      <c r="N6" s="167">
        <f t="shared" si="1"/>
        <v>480</v>
      </c>
      <c r="O6" s="12">
        <f t="shared" ref="O6:O59" si="4">C6</f>
        <v>3125</v>
      </c>
      <c r="P6" s="167">
        <v>3125</v>
      </c>
      <c r="Q6" s="12">
        <v>948</v>
      </c>
      <c r="R6" s="12">
        <v>3100</v>
      </c>
      <c r="S6" s="167">
        <v>3100</v>
      </c>
      <c r="T6" s="12">
        <v>1000</v>
      </c>
      <c r="U6" s="12">
        <v>30</v>
      </c>
      <c r="V6" s="167">
        <v>60</v>
      </c>
      <c r="W6" s="12"/>
      <c r="X6" s="12">
        <v>30</v>
      </c>
      <c r="Y6" s="167">
        <v>60</v>
      </c>
      <c r="Z6" s="12"/>
      <c r="AA6" s="12">
        <v>30</v>
      </c>
      <c r="AB6" s="167">
        <v>60</v>
      </c>
      <c r="AC6" s="12"/>
      <c r="AD6" s="12"/>
      <c r="AE6" s="12"/>
      <c r="AF6" s="12"/>
      <c r="AG6" s="167">
        <f t="shared" si="2"/>
        <v>6405</v>
      </c>
      <c r="AH6" s="167">
        <f t="shared" si="3"/>
        <v>1948</v>
      </c>
    </row>
    <row r="7" spans="1:34" ht="12" x14ac:dyDescent="0.25">
      <c r="A7" s="507">
        <v>3</v>
      </c>
      <c r="B7" s="5" t="s">
        <v>92</v>
      </c>
      <c r="C7" s="12">
        <v>1767</v>
      </c>
      <c r="D7" s="12">
        <v>1109</v>
      </c>
      <c r="E7" s="12">
        <v>1004</v>
      </c>
      <c r="F7" s="12">
        <v>1300</v>
      </c>
      <c r="G7" s="167">
        <v>2600</v>
      </c>
      <c r="H7" s="13">
        <v>1200</v>
      </c>
      <c r="I7" s="12">
        <v>1767</v>
      </c>
      <c r="J7" s="167">
        <v>1050</v>
      </c>
      <c r="K7" s="309">
        <v>500</v>
      </c>
      <c r="L7" s="309">
        <v>100</v>
      </c>
      <c r="M7" s="167">
        <f t="shared" si="0"/>
        <v>1050</v>
      </c>
      <c r="N7" s="167">
        <f t="shared" si="1"/>
        <v>500</v>
      </c>
      <c r="O7" s="12">
        <f t="shared" si="4"/>
        <v>1767</v>
      </c>
      <c r="P7" s="167">
        <v>1767</v>
      </c>
      <c r="Q7" s="12">
        <v>1004</v>
      </c>
      <c r="R7" s="12">
        <v>1700</v>
      </c>
      <c r="S7" s="167">
        <v>1700</v>
      </c>
      <c r="T7" s="12">
        <v>1000</v>
      </c>
      <c r="U7" s="12"/>
      <c r="V7" s="167"/>
      <c r="W7" s="12"/>
      <c r="X7" s="12"/>
      <c r="Y7" s="167"/>
      <c r="Z7" s="12"/>
      <c r="AA7" s="12"/>
      <c r="AB7" s="167"/>
      <c r="AC7" s="12"/>
      <c r="AD7" s="12"/>
      <c r="AE7" s="12"/>
      <c r="AF7" s="12"/>
      <c r="AG7" s="167">
        <f t="shared" si="2"/>
        <v>3467</v>
      </c>
      <c r="AH7" s="167">
        <f t="shared" si="3"/>
        <v>2004</v>
      </c>
    </row>
    <row r="8" spans="1:34" ht="12" x14ac:dyDescent="0.25">
      <c r="A8" s="52">
        <v>4</v>
      </c>
      <c r="B8" s="541" t="s">
        <v>95</v>
      </c>
      <c r="C8" s="14">
        <v>647</v>
      </c>
      <c r="D8" s="14">
        <v>326</v>
      </c>
      <c r="E8" s="12">
        <v>263</v>
      </c>
      <c r="F8" s="12">
        <v>500</v>
      </c>
      <c r="G8" s="167">
        <v>1000</v>
      </c>
      <c r="H8" s="13">
        <v>500</v>
      </c>
      <c r="I8" s="12">
        <v>647</v>
      </c>
      <c r="J8" s="167">
        <v>400</v>
      </c>
      <c r="K8" s="309">
        <v>270</v>
      </c>
      <c r="L8" s="309">
        <v>50</v>
      </c>
      <c r="M8" s="167">
        <f t="shared" si="0"/>
        <v>400</v>
      </c>
      <c r="N8" s="167">
        <f t="shared" si="1"/>
        <v>270</v>
      </c>
      <c r="O8" s="12">
        <f t="shared" si="4"/>
        <v>647</v>
      </c>
      <c r="P8" s="167">
        <v>647</v>
      </c>
      <c r="Q8" s="12">
        <v>263</v>
      </c>
      <c r="R8" s="12">
        <v>647</v>
      </c>
      <c r="S8" s="167">
        <v>647</v>
      </c>
      <c r="T8" s="12">
        <v>300</v>
      </c>
      <c r="U8" s="12"/>
      <c r="V8" s="167"/>
      <c r="W8" s="12"/>
      <c r="X8" s="12"/>
      <c r="Y8" s="167"/>
      <c r="Z8" s="12"/>
      <c r="AA8" s="12"/>
      <c r="AB8" s="167"/>
      <c r="AC8" s="12"/>
      <c r="AD8" s="12"/>
      <c r="AE8" s="12"/>
      <c r="AF8" s="12"/>
      <c r="AG8" s="167">
        <f t="shared" si="2"/>
        <v>1294</v>
      </c>
      <c r="AH8" s="167">
        <f t="shared" si="3"/>
        <v>563</v>
      </c>
    </row>
    <row r="9" spans="1:34" ht="12" x14ac:dyDescent="0.25">
      <c r="A9" s="52">
        <v>5</v>
      </c>
      <c r="B9" s="5" t="s">
        <v>96</v>
      </c>
      <c r="C9" s="12">
        <v>2121</v>
      </c>
      <c r="D9" s="12">
        <v>670</v>
      </c>
      <c r="E9" s="12">
        <v>744</v>
      </c>
      <c r="F9" s="12">
        <v>1500</v>
      </c>
      <c r="G9" s="167">
        <v>3000</v>
      </c>
      <c r="H9" s="13">
        <v>900</v>
      </c>
      <c r="I9" s="12">
        <v>2121</v>
      </c>
      <c r="J9" s="167">
        <v>850</v>
      </c>
      <c r="K9" s="309">
        <v>380</v>
      </c>
      <c r="L9" s="309">
        <v>100</v>
      </c>
      <c r="M9" s="167">
        <f t="shared" si="0"/>
        <v>850</v>
      </c>
      <c r="N9" s="167">
        <f t="shared" si="1"/>
        <v>380</v>
      </c>
      <c r="O9" s="12">
        <f t="shared" si="4"/>
        <v>2121</v>
      </c>
      <c r="P9" s="167">
        <v>2121</v>
      </c>
      <c r="Q9" s="12">
        <v>744</v>
      </c>
      <c r="R9" s="12">
        <v>1500</v>
      </c>
      <c r="S9" s="167">
        <v>1500</v>
      </c>
      <c r="T9" s="12">
        <v>750</v>
      </c>
      <c r="U9" s="12"/>
      <c r="V9" s="167"/>
      <c r="W9" s="12"/>
      <c r="X9" s="12"/>
      <c r="Y9" s="167"/>
      <c r="Z9" s="12"/>
      <c r="AA9" s="12"/>
      <c r="AB9" s="167"/>
      <c r="AC9" s="12"/>
      <c r="AD9" s="12"/>
      <c r="AE9" s="11"/>
      <c r="AF9" s="11"/>
      <c r="AG9" s="167">
        <f t="shared" si="2"/>
        <v>3621</v>
      </c>
      <c r="AH9" s="167">
        <f t="shared" si="3"/>
        <v>1494</v>
      </c>
    </row>
    <row r="10" spans="1:34" ht="12" x14ac:dyDescent="0.25">
      <c r="A10" s="52">
        <v>6</v>
      </c>
      <c r="B10" s="5" t="s">
        <v>97</v>
      </c>
      <c r="C10" s="12">
        <v>12003</v>
      </c>
      <c r="D10" s="12">
        <v>6462</v>
      </c>
      <c r="E10" s="12">
        <v>7493</v>
      </c>
      <c r="F10" s="12">
        <v>8100</v>
      </c>
      <c r="G10" s="167">
        <v>16200</v>
      </c>
      <c r="H10" s="13">
        <v>9000</v>
      </c>
      <c r="I10" s="12">
        <v>12003</v>
      </c>
      <c r="J10" s="167">
        <v>7000</v>
      </c>
      <c r="K10" s="309">
        <v>3800</v>
      </c>
      <c r="L10" s="309">
        <v>500</v>
      </c>
      <c r="M10" s="167">
        <f t="shared" si="0"/>
        <v>7000</v>
      </c>
      <c r="N10" s="167">
        <f t="shared" si="1"/>
        <v>3800</v>
      </c>
      <c r="O10" s="12">
        <f t="shared" si="4"/>
        <v>12003</v>
      </c>
      <c r="P10" s="167">
        <v>12003</v>
      </c>
      <c r="Q10" s="12">
        <v>7493</v>
      </c>
      <c r="R10" s="12">
        <v>9350</v>
      </c>
      <c r="S10" s="167">
        <v>9350</v>
      </c>
      <c r="T10" s="12">
        <v>5600</v>
      </c>
      <c r="U10" s="12">
        <v>50</v>
      </c>
      <c r="V10" s="167">
        <v>100</v>
      </c>
      <c r="W10" s="12"/>
      <c r="X10" s="12">
        <v>50</v>
      </c>
      <c r="Y10" s="167">
        <v>100</v>
      </c>
      <c r="Z10" s="12"/>
      <c r="AA10" s="12">
        <v>50</v>
      </c>
      <c r="AB10" s="167">
        <v>100</v>
      </c>
      <c r="AC10" s="12"/>
      <c r="AD10" s="12"/>
      <c r="AE10" s="12"/>
      <c r="AF10" s="12"/>
      <c r="AG10" s="167">
        <f t="shared" si="2"/>
        <v>21653</v>
      </c>
      <c r="AH10" s="167">
        <f t="shared" si="3"/>
        <v>13093</v>
      </c>
    </row>
    <row r="11" spans="1:34" ht="12" x14ac:dyDescent="0.25">
      <c r="A11" s="52">
        <v>7</v>
      </c>
      <c r="B11" s="5" t="s">
        <v>98</v>
      </c>
      <c r="C11" s="12">
        <v>1043</v>
      </c>
      <c r="D11" s="12">
        <v>83</v>
      </c>
      <c r="E11" s="12">
        <v>376</v>
      </c>
      <c r="F11" s="12">
        <v>800</v>
      </c>
      <c r="G11" s="167">
        <v>1600</v>
      </c>
      <c r="H11" s="13">
        <v>500</v>
      </c>
      <c r="I11" s="12">
        <v>1043</v>
      </c>
      <c r="J11" s="167">
        <v>570</v>
      </c>
      <c r="K11" s="309">
        <v>200</v>
      </c>
      <c r="L11" s="309">
        <v>50</v>
      </c>
      <c r="M11" s="167">
        <f t="shared" si="0"/>
        <v>570</v>
      </c>
      <c r="N11" s="167">
        <f t="shared" si="1"/>
        <v>200</v>
      </c>
      <c r="O11" s="12">
        <f t="shared" si="4"/>
        <v>1043</v>
      </c>
      <c r="P11" s="167">
        <v>1043</v>
      </c>
      <c r="Q11" s="12">
        <v>376</v>
      </c>
      <c r="R11" s="12">
        <v>1043</v>
      </c>
      <c r="S11" s="167">
        <v>1043</v>
      </c>
      <c r="T11" s="12">
        <v>376</v>
      </c>
      <c r="U11" s="12">
        <v>5</v>
      </c>
      <c r="V11" s="167">
        <v>10</v>
      </c>
      <c r="W11" s="12">
        <v>10</v>
      </c>
      <c r="X11" s="12">
        <v>5</v>
      </c>
      <c r="Y11" s="167">
        <v>10</v>
      </c>
      <c r="Z11" s="12">
        <v>10</v>
      </c>
      <c r="AA11" s="12"/>
      <c r="AB11" s="167"/>
      <c r="AC11" s="12"/>
      <c r="AD11" s="12"/>
      <c r="AE11" s="12"/>
      <c r="AF11" s="12"/>
      <c r="AG11" s="167">
        <f t="shared" si="2"/>
        <v>2106</v>
      </c>
      <c r="AH11" s="167">
        <f t="shared" si="3"/>
        <v>772</v>
      </c>
    </row>
    <row r="12" spans="1:34" ht="12" x14ac:dyDescent="0.25">
      <c r="A12" s="52">
        <v>8</v>
      </c>
      <c r="B12" s="5" t="s">
        <v>99</v>
      </c>
      <c r="C12" s="12">
        <v>720</v>
      </c>
      <c r="D12" s="12">
        <v>284</v>
      </c>
      <c r="E12" s="12">
        <v>225</v>
      </c>
      <c r="F12" s="12">
        <v>430</v>
      </c>
      <c r="G12" s="167">
        <v>860</v>
      </c>
      <c r="H12" s="13">
        <v>300</v>
      </c>
      <c r="I12" s="12">
        <v>720</v>
      </c>
      <c r="J12" s="167">
        <v>430</v>
      </c>
      <c r="K12" s="309">
        <v>160</v>
      </c>
      <c r="L12" s="316">
        <v>50</v>
      </c>
      <c r="M12" s="167">
        <f t="shared" si="0"/>
        <v>430</v>
      </c>
      <c r="N12" s="167">
        <f t="shared" si="1"/>
        <v>160</v>
      </c>
      <c r="O12" s="12">
        <f t="shared" si="4"/>
        <v>720</v>
      </c>
      <c r="P12" s="167">
        <v>720</v>
      </c>
      <c r="Q12" s="12">
        <v>225</v>
      </c>
      <c r="R12" s="12">
        <v>280</v>
      </c>
      <c r="S12" s="167">
        <v>280</v>
      </c>
      <c r="T12" s="12">
        <v>100</v>
      </c>
      <c r="U12" s="12"/>
      <c r="V12" s="167"/>
      <c r="W12" s="12"/>
      <c r="X12" s="12"/>
      <c r="Y12" s="167"/>
      <c r="Z12" s="12"/>
      <c r="AA12" s="12"/>
      <c r="AB12" s="167"/>
      <c r="AC12" s="12"/>
      <c r="AD12" s="12"/>
      <c r="AE12" s="12"/>
      <c r="AF12" s="12"/>
      <c r="AG12" s="167">
        <f t="shared" si="2"/>
        <v>1000</v>
      </c>
      <c r="AH12" s="167">
        <f t="shared" si="3"/>
        <v>325</v>
      </c>
    </row>
    <row r="13" spans="1:34" ht="12" x14ac:dyDescent="0.25">
      <c r="A13" s="52">
        <v>9</v>
      </c>
      <c r="B13" s="5" t="s">
        <v>100</v>
      </c>
      <c r="C13" s="228">
        <v>1380</v>
      </c>
      <c r="D13" s="228">
        <v>750</v>
      </c>
      <c r="E13" s="228">
        <v>145</v>
      </c>
      <c r="F13" s="12">
        <v>850</v>
      </c>
      <c r="G13" s="167">
        <v>1700</v>
      </c>
      <c r="H13" s="13">
        <v>200</v>
      </c>
      <c r="I13" s="12">
        <v>1380</v>
      </c>
      <c r="J13" s="167">
        <v>850</v>
      </c>
      <c r="K13" s="309">
        <v>80</v>
      </c>
      <c r="L13" s="312">
        <v>200</v>
      </c>
      <c r="M13" s="167">
        <f t="shared" si="0"/>
        <v>850</v>
      </c>
      <c r="N13" s="167">
        <f t="shared" si="1"/>
        <v>80</v>
      </c>
      <c r="O13" s="12">
        <f t="shared" si="4"/>
        <v>1380</v>
      </c>
      <c r="P13" s="252">
        <v>1380</v>
      </c>
      <c r="Q13" s="12">
        <v>145</v>
      </c>
      <c r="R13" s="228">
        <v>1380</v>
      </c>
      <c r="S13" s="252">
        <v>1380</v>
      </c>
      <c r="T13" s="228">
        <v>145</v>
      </c>
      <c r="U13" s="228">
        <v>15</v>
      </c>
      <c r="V13" s="252">
        <v>30</v>
      </c>
      <c r="W13" s="228"/>
      <c r="X13" s="228">
        <v>15</v>
      </c>
      <c r="Y13" s="252">
        <v>30</v>
      </c>
      <c r="Z13" s="228"/>
      <c r="AA13" s="228"/>
      <c r="AB13" s="252"/>
      <c r="AC13" s="228"/>
      <c r="AD13" s="228"/>
      <c r="AE13" s="228"/>
      <c r="AF13" s="12"/>
      <c r="AG13" s="167">
        <f t="shared" si="2"/>
        <v>2820</v>
      </c>
      <c r="AH13" s="167">
        <f t="shared" si="3"/>
        <v>290</v>
      </c>
    </row>
    <row r="14" spans="1:34" ht="12" x14ac:dyDescent="0.25">
      <c r="A14" s="52">
        <v>10</v>
      </c>
      <c r="B14" s="541" t="s">
        <v>101</v>
      </c>
      <c r="C14" s="12">
        <v>2436</v>
      </c>
      <c r="D14" s="12">
        <v>911</v>
      </c>
      <c r="E14" s="12">
        <v>1525</v>
      </c>
      <c r="F14" s="12">
        <v>1700</v>
      </c>
      <c r="G14" s="167">
        <v>3400</v>
      </c>
      <c r="H14" s="13">
        <v>2500</v>
      </c>
      <c r="I14" s="12">
        <v>2436</v>
      </c>
      <c r="J14" s="167">
        <v>1000</v>
      </c>
      <c r="K14" s="309">
        <v>800</v>
      </c>
      <c r="L14" s="309">
        <v>200</v>
      </c>
      <c r="M14" s="167">
        <f t="shared" si="0"/>
        <v>1000</v>
      </c>
      <c r="N14" s="167">
        <f t="shared" si="1"/>
        <v>800</v>
      </c>
      <c r="O14" s="12">
        <f t="shared" si="4"/>
        <v>2436</v>
      </c>
      <c r="P14" s="167">
        <v>2436</v>
      </c>
      <c r="Q14" s="12">
        <v>1525</v>
      </c>
      <c r="R14" s="12">
        <v>2400</v>
      </c>
      <c r="S14" s="167">
        <v>2400</v>
      </c>
      <c r="T14" s="12">
        <v>1500</v>
      </c>
      <c r="U14" s="12"/>
      <c r="V14" s="167"/>
      <c r="W14" s="12"/>
      <c r="X14" s="12"/>
      <c r="Y14" s="167"/>
      <c r="Z14" s="12"/>
      <c r="AA14" s="12"/>
      <c r="AB14" s="167"/>
      <c r="AC14" s="11"/>
      <c r="AD14" s="11"/>
      <c r="AE14" s="11"/>
      <c r="AF14" s="11"/>
      <c r="AG14" s="167">
        <f t="shared" si="2"/>
        <v>4836</v>
      </c>
      <c r="AH14" s="167">
        <f t="shared" si="3"/>
        <v>3025</v>
      </c>
    </row>
    <row r="15" spans="1:34" ht="12" x14ac:dyDescent="0.25">
      <c r="A15" s="52">
        <v>11</v>
      </c>
      <c r="B15" s="5" t="s">
        <v>102</v>
      </c>
      <c r="C15" s="12">
        <v>3487</v>
      </c>
      <c r="D15" s="12">
        <v>1215</v>
      </c>
      <c r="E15" s="12">
        <v>2446</v>
      </c>
      <c r="F15" s="12">
        <v>2500</v>
      </c>
      <c r="G15" s="167">
        <v>5000</v>
      </c>
      <c r="H15" s="13">
        <v>3000</v>
      </c>
      <c r="I15" s="12">
        <v>3487</v>
      </c>
      <c r="J15" s="167">
        <v>2100</v>
      </c>
      <c r="K15" s="309">
        <v>1250</v>
      </c>
      <c r="L15" s="309">
        <v>200</v>
      </c>
      <c r="M15" s="167">
        <f t="shared" si="0"/>
        <v>2100</v>
      </c>
      <c r="N15" s="167">
        <f t="shared" si="1"/>
        <v>1250</v>
      </c>
      <c r="O15" s="12">
        <f t="shared" si="4"/>
        <v>3487</v>
      </c>
      <c r="P15" s="167">
        <v>3487</v>
      </c>
      <c r="Q15" s="12">
        <v>2446</v>
      </c>
      <c r="R15" s="12">
        <v>2600</v>
      </c>
      <c r="S15" s="167">
        <v>2600</v>
      </c>
      <c r="T15" s="12">
        <v>2400</v>
      </c>
      <c r="U15" s="12"/>
      <c r="V15" s="167"/>
      <c r="W15" s="12"/>
      <c r="X15" s="12"/>
      <c r="Y15" s="167"/>
      <c r="Z15" s="12"/>
      <c r="AA15" s="12"/>
      <c r="AB15" s="167"/>
      <c r="AC15" s="12"/>
      <c r="AD15" s="11"/>
      <c r="AE15" s="11"/>
      <c r="AF15" s="11"/>
      <c r="AG15" s="167">
        <f t="shared" si="2"/>
        <v>6087</v>
      </c>
      <c r="AH15" s="167">
        <f t="shared" si="3"/>
        <v>4846</v>
      </c>
    </row>
    <row r="16" spans="1:34" ht="12" x14ac:dyDescent="0.25">
      <c r="A16" s="52">
        <v>12</v>
      </c>
      <c r="B16" s="5" t="s">
        <v>103</v>
      </c>
      <c r="C16" s="12">
        <v>1038</v>
      </c>
      <c r="D16" s="12">
        <v>410</v>
      </c>
      <c r="E16" s="12">
        <v>326</v>
      </c>
      <c r="F16" s="12">
        <v>750</v>
      </c>
      <c r="G16" s="167">
        <v>1500</v>
      </c>
      <c r="H16" s="13">
        <v>400</v>
      </c>
      <c r="I16" s="12">
        <v>1038</v>
      </c>
      <c r="J16" s="167">
        <v>620</v>
      </c>
      <c r="K16" s="309">
        <v>170</v>
      </c>
      <c r="L16" s="316">
        <v>50</v>
      </c>
      <c r="M16" s="167">
        <f t="shared" si="0"/>
        <v>620</v>
      </c>
      <c r="N16" s="167">
        <f t="shared" si="1"/>
        <v>170</v>
      </c>
      <c r="O16" s="12">
        <f t="shared" si="4"/>
        <v>1038</v>
      </c>
      <c r="P16" s="167">
        <v>1038</v>
      </c>
      <c r="Q16" s="12">
        <v>326</v>
      </c>
      <c r="R16" s="12">
        <v>1038</v>
      </c>
      <c r="S16" s="167">
        <v>1038</v>
      </c>
      <c r="T16" s="12">
        <v>326</v>
      </c>
      <c r="U16" s="12"/>
      <c r="V16" s="167"/>
      <c r="W16" s="12"/>
      <c r="X16" s="12"/>
      <c r="Y16" s="167"/>
      <c r="Z16" s="12"/>
      <c r="AA16" s="12"/>
      <c r="AB16" s="167"/>
      <c r="AC16" s="12"/>
      <c r="AD16" s="12"/>
      <c r="AE16" s="12"/>
      <c r="AF16" s="11"/>
      <c r="AG16" s="167">
        <f t="shared" si="2"/>
        <v>2076</v>
      </c>
      <c r="AH16" s="167">
        <f t="shared" si="3"/>
        <v>652</v>
      </c>
    </row>
    <row r="17" spans="1:34" ht="12" x14ac:dyDescent="0.25">
      <c r="A17" s="52">
        <v>13</v>
      </c>
      <c r="B17" s="541" t="s">
        <v>104</v>
      </c>
      <c r="C17" s="12">
        <v>850</v>
      </c>
      <c r="D17" s="12">
        <v>334</v>
      </c>
      <c r="E17" s="12">
        <v>200</v>
      </c>
      <c r="F17" s="12">
        <v>650</v>
      </c>
      <c r="G17" s="167">
        <v>1300</v>
      </c>
      <c r="H17" s="13">
        <v>250</v>
      </c>
      <c r="I17" s="12">
        <v>850</v>
      </c>
      <c r="J17" s="167">
        <v>400</v>
      </c>
      <c r="K17" s="309">
        <v>100</v>
      </c>
      <c r="L17" s="309">
        <v>50</v>
      </c>
      <c r="M17" s="167">
        <f t="shared" ref="M17:M20" si="5">J17</f>
        <v>400</v>
      </c>
      <c r="N17" s="167">
        <f t="shared" ref="N17:N20" si="6">K17</f>
        <v>100</v>
      </c>
      <c r="O17" s="12">
        <f t="shared" si="4"/>
        <v>850</v>
      </c>
      <c r="P17" s="167">
        <v>850</v>
      </c>
      <c r="Q17" s="12">
        <v>200</v>
      </c>
      <c r="R17" s="12">
        <v>800</v>
      </c>
      <c r="S17" s="167">
        <v>800</v>
      </c>
      <c r="T17" s="12">
        <v>200</v>
      </c>
      <c r="U17" s="12"/>
      <c r="V17" s="167"/>
      <c r="W17" s="12"/>
      <c r="X17" s="11"/>
      <c r="Y17" s="337"/>
      <c r="Z17" s="11"/>
      <c r="AA17" s="11"/>
      <c r="AB17" s="337"/>
      <c r="AC17" s="11"/>
      <c r="AD17" s="11"/>
      <c r="AE17" s="11"/>
      <c r="AF17" s="11"/>
      <c r="AG17" s="167">
        <f t="shared" si="2"/>
        <v>1650</v>
      </c>
      <c r="AH17" s="167">
        <f t="shared" si="3"/>
        <v>400</v>
      </c>
    </row>
    <row r="18" spans="1:34" ht="12" x14ac:dyDescent="0.25">
      <c r="A18" s="52">
        <v>14</v>
      </c>
      <c r="B18" s="5" t="s">
        <v>105</v>
      </c>
      <c r="C18" s="228">
        <v>1400</v>
      </c>
      <c r="D18" s="228">
        <v>784</v>
      </c>
      <c r="E18" s="228">
        <v>1030</v>
      </c>
      <c r="F18" s="228">
        <v>1250</v>
      </c>
      <c r="G18" s="252">
        <v>2500</v>
      </c>
      <c r="H18" s="247">
        <v>2000</v>
      </c>
      <c r="I18" s="12">
        <v>1400</v>
      </c>
      <c r="J18" s="252">
        <v>720</v>
      </c>
      <c r="K18" s="312">
        <v>600</v>
      </c>
      <c r="L18" s="312">
        <v>100</v>
      </c>
      <c r="M18" s="167">
        <f t="shared" si="5"/>
        <v>720</v>
      </c>
      <c r="N18" s="167">
        <f t="shared" si="6"/>
        <v>600</v>
      </c>
      <c r="O18" s="12">
        <f t="shared" si="4"/>
        <v>1400</v>
      </c>
      <c r="P18" s="252">
        <v>1400</v>
      </c>
      <c r="Q18" s="228">
        <v>1050</v>
      </c>
      <c r="R18" s="228">
        <v>1400</v>
      </c>
      <c r="S18" s="252">
        <v>1400</v>
      </c>
      <c r="T18" s="228">
        <v>1050</v>
      </c>
      <c r="U18" s="228">
        <v>0</v>
      </c>
      <c r="V18" s="252">
        <v>0</v>
      </c>
      <c r="W18" s="228">
        <v>0</v>
      </c>
      <c r="X18" s="228">
        <v>0</v>
      </c>
      <c r="Y18" s="252">
        <v>0</v>
      </c>
      <c r="Z18" s="228">
        <v>0</v>
      </c>
      <c r="AA18" s="228">
        <v>0</v>
      </c>
      <c r="AB18" s="252">
        <v>0</v>
      </c>
      <c r="AC18" s="228">
        <v>0</v>
      </c>
      <c r="AD18" s="228">
        <v>0</v>
      </c>
      <c r="AE18" s="228">
        <v>0</v>
      </c>
      <c r="AF18" s="228">
        <v>0</v>
      </c>
      <c r="AG18" s="167">
        <f t="shared" si="2"/>
        <v>2800</v>
      </c>
      <c r="AH18" s="167">
        <f t="shared" si="3"/>
        <v>2100</v>
      </c>
    </row>
    <row r="19" spans="1:34" ht="12" x14ac:dyDescent="0.25">
      <c r="A19" s="52">
        <v>15</v>
      </c>
      <c r="B19" s="5" t="s">
        <v>106</v>
      </c>
      <c r="C19" s="228">
        <v>542</v>
      </c>
      <c r="D19" s="228">
        <v>224</v>
      </c>
      <c r="E19" s="228">
        <v>367</v>
      </c>
      <c r="F19" s="12">
        <v>350</v>
      </c>
      <c r="G19" s="167">
        <v>700</v>
      </c>
      <c r="H19" s="13">
        <v>500</v>
      </c>
      <c r="I19" s="12">
        <v>542</v>
      </c>
      <c r="J19" s="167">
        <v>320</v>
      </c>
      <c r="K19" s="309">
        <v>200</v>
      </c>
      <c r="L19" s="312">
        <v>100</v>
      </c>
      <c r="M19" s="167">
        <f t="shared" si="5"/>
        <v>320</v>
      </c>
      <c r="N19" s="167">
        <f t="shared" si="6"/>
        <v>200</v>
      </c>
      <c r="O19" s="12">
        <f t="shared" si="4"/>
        <v>542</v>
      </c>
      <c r="P19" s="252">
        <v>542</v>
      </c>
      <c r="Q19" s="12">
        <v>367</v>
      </c>
      <c r="R19" s="228">
        <v>337</v>
      </c>
      <c r="S19" s="252">
        <v>337</v>
      </c>
      <c r="T19" s="228">
        <v>220</v>
      </c>
      <c r="U19" s="11"/>
      <c r="V19" s="337"/>
      <c r="W19" s="11"/>
      <c r="X19" s="11"/>
      <c r="Y19" s="337"/>
      <c r="Z19" s="11"/>
      <c r="AA19" s="11"/>
      <c r="AB19" s="337"/>
      <c r="AC19" s="11"/>
      <c r="AD19" s="11"/>
      <c r="AE19" s="11"/>
      <c r="AF19" s="11"/>
      <c r="AG19" s="167">
        <f t="shared" si="2"/>
        <v>879</v>
      </c>
      <c r="AH19" s="167">
        <f t="shared" si="3"/>
        <v>587</v>
      </c>
    </row>
    <row r="20" spans="1:34" ht="12" x14ac:dyDescent="0.25">
      <c r="A20" s="52">
        <v>16</v>
      </c>
      <c r="B20" s="5" t="s">
        <v>107</v>
      </c>
      <c r="C20" s="12">
        <v>914</v>
      </c>
      <c r="D20" s="12">
        <v>370</v>
      </c>
      <c r="E20" s="12">
        <v>341</v>
      </c>
      <c r="F20" s="12">
        <v>700</v>
      </c>
      <c r="G20" s="167">
        <v>1400</v>
      </c>
      <c r="H20" s="13">
        <v>450</v>
      </c>
      <c r="I20" s="12">
        <v>914</v>
      </c>
      <c r="J20" s="167">
        <v>500</v>
      </c>
      <c r="K20" s="309">
        <v>180</v>
      </c>
      <c r="L20" s="309">
        <v>100</v>
      </c>
      <c r="M20" s="167">
        <f t="shared" si="5"/>
        <v>500</v>
      </c>
      <c r="N20" s="167">
        <f t="shared" si="6"/>
        <v>180</v>
      </c>
      <c r="O20" s="12">
        <f t="shared" si="4"/>
        <v>914</v>
      </c>
      <c r="P20" s="167">
        <v>914</v>
      </c>
      <c r="Q20" s="12">
        <v>341</v>
      </c>
      <c r="R20" s="12">
        <v>901</v>
      </c>
      <c r="S20" s="167">
        <v>901</v>
      </c>
      <c r="T20" s="12">
        <v>341</v>
      </c>
      <c r="U20" s="12"/>
      <c r="V20" s="167"/>
      <c r="W20" s="12"/>
      <c r="X20" s="12"/>
      <c r="Y20" s="167"/>
      <c r="Z20" s="12"/>
      <c r="AA20" s="12"/>
      <c r="AB20" s="337"/>
      <c r="AC20" s="11"/>
      <c r="AD20" s="11"/>
      <c r="AE20" s="11"/>
      <c r="AF20" s="11"/>
      <c r="AG20" s="167">
        <f t="shared" si="2"/>
        <v>1815</v>
      </c>
      <c r="AH20" s="167">
        <f t="shared" si="3"/>
        <v>682</v>
      </c>
    </row>
    <row r="21" spans="1:34" ht="12" x14ac:dyDescent="0.25">
      <c r="A21" s="52">
        <v>17</v>
      </c>
      <c r="B21" s="5" t="s">
        <v>108</v>
      </c>
      <c r="C21" s="12">
        <v>778</v>
      </c>
      <c r="D21" s="12">
        <v>210</v>
      </c>
      <c r="E21" s="12">
        <v>286</v>
      </c>
      <c r="F21" s="12">
        <v>600</v>
      </c>
      <c r="G21" s="167">
        <v>1200</v>
      </c>
      <c r="H21" s="13">
        <v>400</v>
      </c>
      <c r="I21" s="12">
        <v>778</v>
      </c>
      <c r="J21" s="167">
        <v>330</v>
      </c>
      <c r="K21" s="309">
        <v>160</v>
      </c>
      <c r="L21" s="309">
        <v>100</v>
      </c>
      <c r="M21" s="167">
        <f t="shared" si="0"/>
        <v>330</v>
      </c>
      <c r="N21" s="167">
        <f t="shared" si="1"/>
        <v>160</v>
      </c>
      <c r="O21" s="12">
        <f t="shared" si="4"/>
        <v>778</v>
      </c>
      <c r="P21" s="167">
        <v>778</v>
      </c>
      <c r="Q21" s="12">
        <v>286</v>
      </c>
      <c r="R21" s="12">
        <v>778</v>
      </c>
      <c r="S21" s="167">
        <v>778</v>
      </c>
      <c r="T21" s="12">
        <v>286</v>
      </c>
      <c r="U21" s="12">
        <v>15</v>
      </c>
      <c r="V21" s="167">
        <v>30</v>
      </c>
      <c r="W21" s="12"/>
      <c r="X21" s="12">
        <v>15</v>
      </c>
      <c r="Y21" s="167">
        <v>30</v>
      </c>
      <c r="Z21" s="12"/>
      <c r="AA21" s="12">
        <v>15</v>
      </c>
      <c r="AB21" s="167">
        <v>30</v>
      </c>
      <c r="AC21" s="12"/>
      <c r="AD21" s="12"/>
      <c r="AE21" s="12"/>
      <c r="AF21" s="12"/>
      <c r="AG21" s="167">
        <f t="shared" si="2"/>
        <v>1646</v>
      </c>
      <c r="AH21" s="167">
        <f t="shared" si="3"/>
        <v>572</v>
      </c>
    </row>
    <row r="22" spans="1:34" ht="12" x14ac:dyDescent="0.25">
      <c r="A22" s="52">
        <v>18</v>
      </c>
      <c r="B22" s="5" t="s">
        <v>109</v>
      </c>
      <c r="C22" s="12">
        <v>3544</v>
      </c>
      <c r="D22" s="12">
        <v>1159</v>
      </c>
      <c r="E22" s="12">
        <v>2758</v>
      </c>
      <c r="F22" s="12">
        <v>2500</v>
      </c>
      <c r="G22" s="167">
        <v>5000</v>
      </c>
      <c r="H22" s="13">
        <v>3400</v>
      </c>
      <c r="I22" s="12">
        <v>3544</v>
      </c>
      <c r="J22" s="167">
        <v>1600</v>
      </c>
      <c r="K22" s="309">
        <v>1400</v>
      </c>
      <c r="L22" s="309">
        <v>200</v>
      </c>
      <c r="M22" s="167">
        <f t="shared" si="0"/>
        <v>1600</v>
      </c>
      <c r="N22" s="167">
        <f t="shared" si="1"/>
        <v>1400</v>
      </c>
      <c r="O22" s="12">
        <f t="shared" si="4"/>
        <v>3544</v>
      </c>
      <c r="P22" s="167">
        <v>3544</v>
      </c>
      <c r="Q22" s="12">
        <v>2758</v>
      </c>
      <c r="R22" s="12">
        <v>3100</v>
      </c>
      <c r="S22" s="167">
        <v>3100</v>
      </c>
      <c r="T22" s="12">
        <v>2420</v>
      </c>
      <c r="U22" s="12"/>
      <c r="V22" s="167"/>
      <c r="W22" s="12"/>
      <c r="X22" s="12"/>
      <c r="Y22" s="167"/>
      <c r="Z22" s="12"/>
      <c r="AA22" s="12"/>
      <c r="AB22" s="167"/>
      <c r="AC22" s="12"/>
      <c r="AD22" s="12"/>
      <c r="AE22" s="12"/>
      <c r="AF22" s="12"/>
      <c r="AG22" s="167">
        <f t="shared" si="2"/>
        <v>6644</v>
      </c>
      <c r="AH22" s="167">
        <f t="shared" si="3"/>
        <v>5178</v>
      </c>
    </row>
    <row r="23" spans="1:34" ht="12" x14ac:dyDescent="0.25">
      <c r="A23" s="52">
        <v>19</v>
      </c>
      <c r="B23" s="541" t="s">
        <v>110</v>
      </c>
      <c r="C23" s="12">
        <v>2696</v>
      </c>
      <c r="D23" s="12">
        <v>1523</v>
      </c>
      <c r="E23" s="12">
        <v>2060</v>
      </c>
      <c r="F23" s="12">
        <v>2000</v>
      </c>
      <c r="G23" s="167">
        <v>4000</v>
      </c>
      <c r="H23" s="13">
        <v>2500</v>
      </c>
      <c r="I23" s="12">
        <v>2696</v>
      </c>
      <c r="J23" s="167">
        <v>1400</v>
      </c>
      <c r="K23" s="309">
        <v>1100</v>
      </c>
      <c r="L23" s="309">
        <v>100</v>
      </c>
      <c r="M23" s="167">
        <f t="shared" si="0"/>
        <v>1400</v>
      </c>
      <c r="N23" s="167">
        <f t="shared" si="1"/>
        <v>1100</v>
      </c>
      <c r="O23" s="12">
        <f t="shared" si="4"/>
        <v>2696</v>
      </c>
      <c r="P23" s="167">
        <v>2696</v>
      </c>
      <c r="Q23" s="12">
        <v>2060</v>
      </c>
      <c r="R23" s="12">
        <v>2080</v>
      </c>
      <c r="S23" s="167">
        <v>2080</v>
      </c>
      <c r="T23" s="12">
        <v>1440</v>
      </c>
      <c r="U23" s="12"/>
      <c r="V23" s="167"/>
      <c r="W23" s="12"/>
      <c r="X23" s="12"/>
      <c r="Y23" s="167"/>
      <c r="Z23" s="12"/>
      <c r="AA23" s="12"/>
      <c r="AB23" s="167"/>
      <c r="AC23" s="12"/>
      <c r="AD23" s="11"/>
      <c r="AE23" s="11"/>
      <c r="AF23" s="11"/>
      <c r="AG23" s="167">
        <f t="shared" si="2"/>
        <v>4776</v>
      </c>
      <c r="AH23" s="167">
        <f t="shared" si="3"/>
        <v>3500</v>
      </c>
    </row>
    <row r="24" spans="1:34" ht="12" x14ac:dyDescent="0.25">
      <c r="A24" s="52">
        <v>20</v>
      </c>
      <c r="B24" s="5" t="s">
        <v>111</v>
      </c>
      <c r="C24" s="228">
        <v>2090</v>
      </c>
      <c r="D24" s="228">
        <v>920</v>
      </c>
      <c r="E24" s="228">
        <v>788</v>
      </c>
      <c r="F24" s="12">
        <v>1400</v>
      </c>
      <c r="G24" s="167">
        <v>2800</v>
      </c>
      <c r="H24" s="13">
        <v>1000</v>
      </c>
      <c r="I24" s="12">
        <v>2090</v>
      </c>
      <c r="J24" s="167">
        <v>1270</v>
      </c>
      <c r="K24" s="309">
        <v>400</v>
      </c>
      <c r="L24" s="312">
        <v>100</v>
      </c>
      <c r="M24" s="167">
        <f t="shared" si="0"/>
        <v>1270</v>
      </c>
      <c r="N24" s="167">
        <f t="shared" si="1"/>
        <v>400</v>
      </c>
      <c r="O24" s="12">
        <f t="shared" si="4"/>
        <v>2090</v>
      </c>
      <c r="P24" s="252">
        <v>2090</v>
      </c>
      <c r="Q24" s="12">
        <v>788</v>
      </c>
      <c r="R24" s="228">
        <v>1630</v>
      </c>
      <c r="S24" s="252">
        <v>1630</v>
      </c>
      <c r="T24" s="228">
        <v>630</v>
      </c>
      <c r="U24" s="11"/>
      <c r="V24" s="337"/>
      <c r="W24" s="11"/>
      <c r="X24" s="11"/>
      <c r="Y24" s="337"/>
      <c r="Z24" s="11"/>
      <c r="AA24" s="11"/>
      <c r="AB24" s="337"/>
      <c r="AC24" s="11"/>
      <c r="AD24" s="11"/>
      <c r="AE24" s="11"/>
      <c r="AF24" s="11"/>
      <c r="AG24" s="167">
        <f t="shared" si="2"/>
        <v>3720</v>
      </c>
      <c r="AH24" s="167">
        <f t="shared" si="3"/>
        <v>1418</v>
      </c>
    </row>
    <row r="25" spans="1:34" ht="12" x14ac:dyDescent="0.25">
      <c r="A25" s="52">
        <v>21</v>
      </c>
      <c r="B25" s="5" t="s">
        <v>112</v>
      </c>
      <c r="C25" s="12">
        <v>1741</v>
      </c>
      <c r="D25" s="12">
        <v>891</v>
      </c>
      <c r="E25" s="12">
        <v>400</v>
      </c>
      <c r="F25" s="12">
        <v>1380</v>
      </c>
      <c r="G25" s="167">
        <v>2760</v>
      </c>
      <c r="H25" s="13">
        <v>500</v>
      </c>
      <c r="I25" s="12">
        <v>1741</v>
      </c>
      <c r="J25" s="167">
        <v>900</v>
      </c>
      <c r="K25" s="309">
        <v>200</v>
      </c>
      <c r="L25" s="309">
        <v>200</v>
      </c>
      <c r="M25" s="167">
        <f t="shared" si="0"/>
        <v>900</v>
      </c>
      <c r="N25" s="167">
        <f t="shared" si="1"/>
        <v>200</v>
      </c>
      <c r="O25" s="12">
        <f t="shared" si="4"/>
        <v>1741</v>
      </c>
      <c r="P25" s="167">
        <v>1741</v>
      </c>
      <c r="Q25" s="12">
        <v>400</v>
      </c>
      <c r="R25" s="12">
        <v>1400</v>
      </c>
      <c r="S25" s="167">
        <v>1400</v>
      </c>
      <c r="T25" s="12">
        <v>400</v>
      </c>
      <c r="U25" s="12"/>
      <c r="V25" s="167"/>
      <c r="W25" s="11"/>
      <c r="X25" s="11"/>
      <c r="Y25" s="337"/>
      <c r="Z25" s="11"/>
      <c r="AA25" s="11"/>
      <c r="AB25" s="337"/>
      <c r="AC25" s="11"/>
      <c r="AD25" s="11"/>
      <c r="AE25" s="11"/>
      <c r="AF25" s="11"/>
      <c r="AG25" s="167">
        <f t="shared" si="2"/>
        <v>3141</v>
      </c>
      <c r="AH25" s="167">
        <f t="shared" si="3"/>
        <v>800</v>
      </c>
    </row>
    <row r="26" spans="1:34" ht="12" x14ac:dyDescent="0.25">
      <c r="A26" s="52">
        <v>22</v>
      </c>
      <c r="B26" s="5" t="s">
        <v>113</v>
      </c>
      <c r="C26" s="12">
        <v>867</v>
      </c>
      <c r="D26" s="12">
        <v>425</v>
      </c>
      <c r="E26" s="12">
        <v>304</v>
      </c>
      <c r="F26" s="12">
        <v>730</v>
      </c>
      <c r="G26" s="167">
        <v>1460</v>
      </c>
      <c r="H26" s="13">
        <v>400</v>
      </c>
      <c r="I26" s="12">
        <v>867</v>
      </c>
      <c r="J26" s="167">
        <v>520</v>
      </c>
      <c r="K26" s="309">
        <v>160</v>
      </c>
      <c r="L26" s="309">
        <v>100</v>
      </c>
      <c r="M26" s="167">
        <f t="shared" si="0"/>
        <v>520</v>
      </c>
      <c r="N26" s="167">
        <f t="shared" si="1"/>
        <v>160</v>
      </c>
      <c r="O26" s="12">
        <f t="shared" si="4"/>
        <v>867</v>
      </c>
      <c r="P26" s="167">
        <v>867</v>
      </c>
      <c r="Q26" s="12">
        <v>304</v>
      </c>
      <c r="R26" s="12">
        <v>800</v>
      </c>
      <c r="S26" s="167">
        <v>800</v>
      </c>
      <c r="T26" s="12">
        <v>200</v>
      </c>
      <c r="U26" s="12">
        <v>50</v>
      </c>
      <c r="V26" s="167">
        <v>100</v>
      </c>
      <c r="W26" s="12"/>
      <c r="X26" s="12">
        <v>50</v>
      </c>
      <c r="Y26" s="167">
        <v>100</v>
      </c>
      <c r="Z26" s="12"/>
      <c r="AA26" s="12">
        <v>50</v>
      </c>
      <c r="AB26" s="167">
        <v>100</v>
      </c>
      <c r="AC26" s="12"/>
      <c r="AD26" s="12"/>
      <c r="AE26" s="12"/>
      <c r="AF26" s="12"/>
      <c r="AG26" s="167">
        <f t="shared" si="2"/>
        <v>1967</v>
      </c>
      <c r="AH26" s="167">
        <f t="shared" si="3"/>
        <v>504</v>
      </c>
    </row>
    <row r="27" spans="1:34" ht="12" x14ac:dyDescent="0.25">
      <c r="A27" s="52">
        <v>23</v>
      </c>
      <c r="B27" s="5" t="s">
        <v>114</v>
      </c>
      <c r="C27" s="12">
        <v>1034</v>
      </c>
      <c r="D27" s="12">
        <v>508</v>
      </c>
      <c r="E27" s="12">
        <v>305</v>
      </c>
      <c r="F27" s="12">
        <v>700</v>
      </c>
      <c r="G27" s="167">
        <v>1400</v>
      </c>
      <c r="H27" s="13">
        <v>400</v>
      </c>
      <c r="I27" s="12">
        <v>1034</v>
      </c>
      <c r="J27" s="167">
        <v>510</v>
      </c>
      <c r="K27" s="309">
        <v>160</v>
      </c>
      <c r="L27" s="309">
        <v>100</v>
      </c>
      <c r="M27" s="167">
        <f t="shared" si="0"/>
        <v>510</v>
      </c>
      <c r="N27" s="167">
        <f t="shared" si="1"/>
        <v>160</v>
      </c>
      <c r="O27" s="12">
        <f t="shared" si="4"/>
        <v>1034</v>
      </c>
      <c r="P27" s="167">
        <v>1034</v>
      </c>
      <c r="Q27" s="12">
        <v>305</v>
      </c>
      <c r="R27" s="12">
        <v>900</v>
      </c>
      <c r="S27" s="167">
        <v>900</v>
      </c>
      <c r="T27" s="12">
        <v>200</v>
      </c>
      <c r="U27" s="12">
        <v>15</v>
      </c>
      <c r="V27" s="167">
        <v>30</v>
      </c>
      <c r="W27" s="12"/>
      <c r="X27" s="12">
        <v>15</v>
      </c>
      <c r="Y27" s="167">
        <v>30</v>
      </c>
      <c r="Z27" s="12"/>
      <c r="AA27" s="12"/>
      <c r="AB27" s="167"/>
      <c r="AC27" s="12"/>
      <c r="AD27" s="12"/>
      <c r="AE27" s="12"/>
      <c r="AF27" s="12"/>
      <c r="AG27" s="167">
        <f t="shared" si="2"/>
        <v>1994</v>
      </c>
      <c r="AH27" s="167">
        <f t="shared" si="3"/>
        <v>505</v>
      </c>
    </row>
    <row r="28" spans="1:34" ht="12" x14ac:dyDescent="0.25">
      <c r="A28" s="52">
        <v>24</v>
      </c>
      <c r="B28" s="5" t="s">
        <v>115</v>
      </c>
      <c r="C28" s="12">
        <v>4431</v>
      </c>
      <c r="D28" s="12">
        <v>1797</v>
      </c>
      <c r="E28" s="12">
        <v>3175</v>
      </c>
      <c r="F28" s="12">
        <v>3050</v>
      </c>
      <c r="G28" s="167">
        <v>6100</v>
      </c>
      <c r="H28" s="13">
        <v>3900</v>
      </c>
      <c r="I28" s="12">
        <v>4431</v>
      </c>
      <c r="J28" s="167">
        <v>1900</v>
      </c>
      <c r="K28" s="309">
        <v>1600</v>
      </c>
      <c r="L28" s="309">
        <v>200</v>
      </c>
      <c r="M28" s="167">
        <f t="shared" si="0"/>
        <v>1900</v>
      </c>
      <c r="N28" s="167">
        <f t="shared" si="1"/>
        <v>1600</v>
      </c>
      <c r="O28" s="12">
        <f t="shared" si="4"/>
        <v>4431</v>
      </c>
      <c r="P28" s="167">
        <v>4431</v>
      </c>
      <c r="Q28" s="12">
        <v>3175</v>
      </c>
      <c r="R28" s="12">
        <v>3520</v>
      </c>
      <c r="S28" s="167">
        <v>3520</v>
      </c>
      <c r="T28" s="12">
        <v>2500</v>
      </c>
      <c r="U28" s="12"/>
      <c r="V28" s="167"/>
      <c r="W28" s="12"/>
      <c r="X28" s="12"/>
      <c r="Y28" s="167"/>
      <c r="Z28" s="12"/>
      <c r="AA28" s="12"/>
      <c r="AB28" s="167"/>
      <c r="AC28" s="12"/>
      <c r="AD28" s="12"/>
      <c r="AE28" s="12"/>
      <c r="AF28" s="12"/>
      <c r="AG28" s="167">
        <f t="shared" si="2"/>
        <v>7951</v>
      </c>
      <c r="AH28" s="167">
        <f t="shared" si="3"/>
        <v>5675</v>
      </c>
    </row>
    <row r="29" spans="1:34" ht="12" x14ac:dyDescent="0.25">
      <c r="A29" s="52">
        <v>25</v>
      </c>
      <c r="B29" s="5" t="s">
        <v>116</v>
      </c>
      <c r="C29" s="12">
        <v>2469</v>
      </c>
      <c r="D29" s="12">
        <v>1192</v>
      </c>
      <c r="E29" s="12">
        <v>1489</v>
      </c>
      <c r="F29" s="12">
        <v>1850</v>
      </c>
      <c r="G29" s="167">
        <v>3700</v>
      </c>
      <c r="H29" s="13">
        <v>1800</v>
      </c>
      <c r="I29" s="12">
        <v>2469</v>
      </c>
      <c r="J29" s="167">
        <v>1100</v>
      </c>
      <c r="K29" s="309">
        <v>800</v>
      </c>
      <c r="L29" s="309">
        <v>100</v>
      </c>
      <c r="M29" s="167">
        <f t="shared" si="0"/>
        <v>1100</v>
      </c>
      <c r="N29" s="167">
        <f t="shared" si="1"/>
        <v>800</v>
      </c>
      <c r="O29" s="12">
        <f t="shared" si="4"/>
        <v>2469</v>
      </c>
      <c r="P29" s="167">
        <v>2469</v>
      </c>
      <c r="Q29" s="12">
        <v>1489</v>
      </c>
      <c r="R29" s="12">
        <v>2200</v>
      </c>
      <c r="S29" s="167">
        <v>2200</v>
      </c>
      <c r="T29" s="12">
        <v>1300</v>
      </c>
      <c r="U29" s="12"/>
      <c r="V29" s="167"/>
      <c r="W29" s="12"/>
      <c r="X29" s="12"/>
      <c r="Y29" s="167"/>
      <c r="Z29" s="12"/>
      <c r="AA29" s="12"/>
      <c r="AB29" s="167"/>
      <c r="AC29" s="12"/>
      <c r="AD29" s="12"/>
      <c r="AE29" s="12"/>
      <c r="AF29" s="12"/>
      <c r="AG29" s="167">
        <f t="shared" si="2"/>
        <v>4669</v>
      </c>
      <c r="AH29" s="167">
        <f t="shared" si="3"/>
        <v>2789</v>
      </c>
    </row>
    <row r="30" spans="1:34" ht="12" x14ac:dyDescent="0.25">
      <c r="A30" s="52">
        <v>26</v>
      </c>
      <c r="B30" s="541" t="s">
        <v>117</v>
      </c>
      <c r="C30" s="228">
        <v>2349</v>
      </c>
      <c r="D30" s="228">
        <v>699</v>
      </c>
      <c r="E30" s="228">
        <v>399</v>
      </c>
      <c r="F30" s="12">
        <v>1650</v>
      </c>
      <c r="G30" s="167">
        <v>3300</v>
      </c>
      <c r="H30" s="13">
        <v>500</v>
      </c>
      <c r="I30" s="12">
        <v>2349</v>
      </c>
      <c r="J30" s="167">
        <v>1400</v>
      </c>
      <c r="K30" s="309">
        <v>200</v>
      </c>
      <c r="L30" s="317">
        <v>200</v>
      </c>
      <c r="M30" s="167">
        <f t="shared" si="0"/>
        <v>1400</v>
      </c>
      <c r="N30" s="167">
        <f t="shared" si="1"/>
        <v>200</v>
      </c>
      <c r="O30" s="12">
        <f t="shared" si="4"/>
        <v>2349</v>
      </c>
      <c r="P30" s="252">
        <v>2349</v>
      </c>
      <c r="Q30" s="12">
        <v>399</v>
      </c>
      <c r="R30" s="228">
        <v>2200</v>
      </c>
      <c r="S30" s="252">
        <v>2200</v>
      </c>
      <c r="T30" s="228">
        <v>300</v>
      </c>
      <c r="U30" s="228">
        <v>50</v>
      </c>
      <c r="V30" s="252">
        <v>100</v>
      </c>
      <c r="W30" s="228"/>
      <c r="X30" s="228">
        <v>50</v>
      </c>
      <c r="Y30" s="252">
        <v>100</v>
      </c>
      <c r="Z30" s="228"/>
      <c r="AA30" s="228">
        <v>50</v>
      </c>
      <c r="AB30" s="252">
        <v>100</v>
      </c>
      <c r="AC30" s="11"/>
      <c r="AD30" s="11"/>
      <c r="AE30" s="11"/>
      <c r="AF30" s="11"/>
      <c r="AG30" s="167">
        <f t="shared" si="2"/>
        <v>4849</v>
      </c>
      <c r="AH30" s="167">
        <f t="shared" si="3"/>
        <v>699</v>
      </c>
    </row>
    <row r="31" spans="1:34" ht="12" x14ac:dyDescent="0.25">
      <c r="A31" s="52">
        <v>27</v>
      </c>
      <c r="B31" s="5" t="s">
        <v>118</v>
      </c>
      <c r="C31" s="12">
        <v>1532</v>
      </c>
      <c r="D31" s="12">
        <v>654</v>
      </c>
      <c r="E31" s="12">
        <v>752</v>
      </c>
      <c r="F31" s="12">
        <v>900</v>
      </c>
      <c r="G31" s="167">
        <v>1600</v>
      </c>
      <c r="H31" s="13">
        <v>400</v>
      </c>
      <c r="I31" s="12">
        <v>1532</v>
      </c>
      <c r="J31" s="167">
        <v>600</v>
      </c>
      <c r="K31" s="309">
        <v>120</v>
      </c>
      <c r="L31" s="316">
        <v>500</v>
      </c>
      <c r="M31" s="167">
        <f t="shared" si="0"/>
        <v>600</v>
      </c>
      <c r="N31" s="167">
        <f t="shared" si="1"/>
        <v>120</v>
      </c>
      <c r="O31" s="12">
        <f t="shared" si="4"/>
        <v>1532</v>
      </c>
      <c r="P31" s="167">
        <v>1000</v>
      </c>
      <c r="Q31" s="12">
        <v>250</v>
      </c>
      <c r="R31" s="12">
        <v>850</v>
      </c>
      <c r="S31" s="167">
        <v>850</v>
      </c>
      <c r="T31" s="12">
        <v>235</v>
      </c>
      <c r="U31" s="12">
        <v>20</v>
      </c>
      <c r="V31" s="167">
        <v>40</v>
      </c>
      <c r="W31" s="12"/>
      <c r="X31" s="12">
        <v>20</v>
      </c>
      <c r="Y31" s="167">
        <v>40</v>
      </c>
      <c r="Z31" s="12"/>
      <c r="AA31" s="12"/>
      <c r="AB31" s="167"/>
      <c r="AC31" s="12"/>
      <c r="AD31" s="12"/>
      <c r="AE31" s="11"/>
      <c r="AF31" s="11"/>
      <c r="AG31" s="167">
        <f t="shared" si="2"/>
        <v>1930</v>
      </c>
      <c r="AH31" s="167">
        <f t="shared" si="3"/>
        <v>485</v>
      </c>
    </row>
    <row r="32" spans="1:34" ht="12" x14ac:dyDescent="0.25">
      <c r="A32" s="52">
        <v>28</v>
      </c>
      <c r="B32" s="541" t="s">
        <v>119</v>
      </c>
      <c r="C32" s="12">
        <v>2481</v>
      </c>
      <c r="D32" s="12">
        <v>897</v>
      </c>
      <c r="E32" s="12">
        <v>1603</v>
      </c>
      <c r="F32" s="12">
        <v>1850</v>
      </c>
      <c r="G32" s="167">
        <v>3700</v>
      </c>
      <c r="H32" s="13">
        <v>2000</v>
      </c>
      <c r="I32" s="12">
        <v>2481</v>
      </c>
      <c r="J32" s="167">
        <v>1450</v>
      </c>
      <c r="K32" s="309">
        <v>820</v>
      </c>
      <c r="L32" s="316">
        <v>200</v>
      </c>
      <c r="M32" s="167">
        <f t="shared" si="0"/>
        <v>1450</v>
      </c>
      <c r="N32" s="167">
        <f t="shared" si="1"/>
        <v>820</v>
      </c>
      <c r="O32" s="12">
        <f t="shared" si="4"/>
        <v>2481</v>
      </c>
      <c r="P32" s="167">
        <v>2481</v>
      </c>
      <c r="Q32" s="12">
        <v>1603</v>
      </c>
      <c r="R32" s="12">
        <v>2481</v>
      </c>
      <c r="S32" s="167">
        <v>2481</v>
      </c>
      <c r="T32" s="12">
        <v>1600</v>
      </c>
      <c r="U32" s="11"/>
      <c r="V32" s="337"/>
      <c r="W32" s="11"/>
      <c r="X32" s="11"/>
      <c r="Y32" s="337"/>
      <c r="Z32" s="11"/>
      <c r="AA32" s="11"/>
      <c r="AB32" s="337"/>
      <c r="AC32" s="11"/>
      <c r="AD32" s="11"/>
      <c r="AE32" s="11"/>
      <c r="AF32" s="11"/>
      <c r="AG32" s="167">
        <f t="shared" si="2"/>
        <v>4962</v>
      </c>
      <c r="AH32" s="167">
        <f t="shared" si="3"/>
        <v>3203</v>
      </c>
    </row>
    <row r="33" spans="1:34" ht="12" x14ac:dyDescent="0.25">
      <c r="A33" s="52">
        <v>29</v>
      </c>
      <c r="B33" s="541" t="s">
        <v>120</v>
      </c>
      <c r="C33" s="12">
        <v>1037</v>
      </c>
      <c r="D33" s="12">
        <v>484</v>
      </c>
      <c r="E33" s="12">
        <v>268</v>
      </c>
      <c r="F33" s="12">
        <v>830</v>
      </c>
      <c r="G33" s="167">
        <v>1660</v>
      </c>
      <c r="H33" s="13">
        <v>400</v>
      </c>
      <c r="I33" s="12">
        <v>1037</v>
      </c>
      <c r="J33" s="167">
        <v>500</v>
      </c>
      <c r="K33" s="309">
        <v>150</v>
      </c>
      <c r="L33" s="316">
        <v>100</v>
      </c>
      <c r="M33" s="167">
        <f t="shared" si="0"/>
        <v>500</v>
      </c>
      <c r="N33" s="167">
        <f t="shared" si="1"/>
        <v>150</v>
      </c>
      <c r="O33" s="12">
        <f t="shared" si="4"/>
        <v>1037</v>
      </c>
      <c r="P33" s="167">
        <v>1037</v>
      </c>
      <c r="Q33" s="12">
        <v>268</v>
      </c>
      <c r="R33" s="12">
        <v>1037</v>
      </c>
      <c r="S33" s="167">
        <v>1037</v>
      </c>
      <c r="T33" s="12">
        <v>268</v>
      </c>
      <c r="U33" s="12"/>
      <c r="V33" s="337"/>
      <c r="W33" s="11"/>
      <c r="X33" s="11"/>
      <c r="Y33" s="337"/>
      <c r="Z33" s="11"/>
      <c r="AA33" s="11"/>
      <c r="AB33" s="337"/>
      <c r="AC33" s="11"/>
      <c r="AD33" s="11"/>
      <c r="AE33" s="11"/>
      <c r="AF33" s="11"/>
      <c r="AG33" s="167">
        <f t="shared" si="2"/>
        <v>2074</v>
      </c>
      <c r="AH33" s="167">
        <f t="shared" si="3"/>
        <v>536</v>
      </c>
    </row>
    <row r="34" spans="1:34" ht="12" x14ac:dyDescent="0.25">
      <c r="A34" s="52">
        <v>30</v>
      </c>
      <c r="B34" s="5" t="s">
        <v>121</v>
      </c>
      <c r="C34" s="12">
        <v>2266</v>
      </c>
      <c r="D34" s="12">
        <v>818</v>
      </c>
      <c r="E34" s="12">
        <v>1480</v>
      </c>
      <c r="F34" s="12">
        <v>1800</v>
      </c>
      <c r="G34" s="167">
        <v>3600</v>
      </c>
      <c r="H34" s="13">
        <v>1800</v>
      </c>
      <c r="I34" s="12">
        <v>2266</v>
      </c>
      <c r="J34" s="167">
        <v>1000</v>
      </c>
      <c r="K34" s="309">
        <v>750</v>
      </c>
      <c r="L34" s="13">
        <v>100</v>
      </c>
      <c r="M34" s="167">
        <f t="shared" si="0"/>
        <v>1000</v>
      </c>
      <c r="N34" s="167">
        <f t="shared" si="1"/>
        <v>750</v>
      </c>
      <c r="O34" s="12">
        <f t="shared" si="4"/>
        <v>2266</v>
      </c>
      <c r="P34" s="167">
        <v>2266</v>
      </c>
      <c r="Q34" s="12">
        <v>1480</v>
      </c>
      <c r="R34" s="12">
        <v>1900</v>
      </c>
      <c r="S34" s="167">
        <v>1900</v>
      </c>
      <c r="T34" s="12">
        <v>1600</v>
      </c>
      <c r="U34" s="11"/>
      <c r="V34" s="337"/>
      <c r="W34" s="11"/>
      <c r="X34" s="11"/>
      <c r="Y34" s="337"/>
      <c r="Z34" s="11"/>
      <c r="AA34" s="11"/>
      <c r="AB34" s="337"/>
      <c r="AC34" s="11"/>
      <c r="AD34" s="11"/>
      <c r="AE34" s="11"/>
      <c r="AF34" s="11"/>
      <c r="AG34" s="167">
        <f t="shared" si="2"/>
        <v>4166</v>
      </c>
      <c r="AH34" s="167">
        <f t="shared" si="3"/>
        <v>3080</v>
      </c>
    </row>
    <row r="35" spans="1:34" ht="12" x14ac:dyDescent="0.25">
      <c r="A35" s="52">
        <v>31</v>
      </c>
      <c r="B35" s="5" t="s">
        <v>122</v>
      </c>
      <c r="C35" s="12">
        <v>1391</v>
      </c>
      <c r="D35" s="12">
        <v>690</v>
      </c>
      <c r="E35" s="12">
        <v>1220</v>
      </c>
      <c r="F35" s="12">
        <v>990</v>
      </c>
      <c r="G35" s="167">
        <v>1980</v>
      </c>
      <c r="H35" s="13">
        <v>1500</v>
      </c>
      <c r="I35" s="12">
        <v>1391</v>
      </c>
      <c r="J35" s="167">
        <v>720</v>
      </c>
      <c r="K35" s="309">
        <v>620</v>
      </c>
      <c r="L35" s="12">
        <v>100</v>
      </c>
      <c r="M35" s="167">
        <f t="shared" ref="M35:M58" si="7">J35</f>
        <v>720</v>
      </c>
      <c r="N35" s="167">
        <f t="shared" ref="N35:N58" si="8">K35</f>
        <v>620</v>
      </c>
      <c r="O35" s="12">
        <f t="shared" si="4"/>
        <v>1391</v>
      </c>
      <c r="P35" s="167">
        <v>1391</v>
      </c>
      <c r="Q35" s="12">
        <v>1220</v>
      </c>
      <c r="R35" s="12">
        <v>1151</v>
      </c>
      <c r="S35" s="167">
        <v>1151</v>
      </c>
      <c r="T35" s="12">
        <v>976</v>
      </c>
      <c r="U35" s="11"/>
      <c r="V35" s="337"/>
      <c r="W35" s="11"/>
      <c r="X35" s="11"/>
      <c r="Y35" s="337"/>
      <c r="Z35" s="11"/>
      <c r="AA35" s="11"/>
      <c r="AB35" s="337"/>
      <c r="AC35" s="11"/>
      <c r="AD35" s="11"/>
      <c r="AE35" s="11"/>
      <c r="AF35" s="11"/>
      <c r="AG35" s="167">
        <f t="shared" si="2"/>
        <v>2542</v>
      </c>
      <c r="AH35" s="167">
        <f t="shared" si="3"/>
        <v>2196</v>
      </c>
    </row>
    <row r="36" spans="1:34" ht="12" x14ac:dyDescent="0.25">
      <c r="A36" s="52">
        <v>32</v>
      </c>
      <c r="B36" s="5" t="s">
        <v>123</v>
      </c>
      <c r="C36" s="228">
        <v>1762</v>
      </c>
      <c r="D36" s="228">
        <v>840</v>
      </c>
      <c r="E36" s="228">
        <v>670</v>
      </c>
      <c r="F36" s="12">
        <v>1300</v>
      </c>
      <c r="G36" s="167">
        <v>2600</v>
      </c>
      <c r="H36" s="13">
        <v>900</v>
      </c>
      <c r="I36" s="12">
        <v>1762</v>
      </c>
      <c r="J36" s="167">
        <v>900</v>
      </c>
      <c r="K36" s="309">
        <v>340</v>
      </c>
      <c r="L36" s="317">
        <v>100</v>
      </c>
      <c r="M36" s="167">
        <f t="shared" si="7"/>
        <v>900</v>
      </c>
      <c r="N36" s="167">
        <f t="shared" si="8"/>
        <v>340</v>
      </c>
      <c r="O36" s="12">
        <f t="shared" si="4"/>
        <v>1762</v>
      </c>
      <c r="P36" s="252">
        <v>1762</v>
      </c>
      <c r="Q36" s="12">
        <v>670</v>
      </c>
      <c r="R36" s="228">
        <v>1500</v>
      </c>
      <c r="S36" s="252">
        <v>1500</v>
      </c>
      <c r="T36" s="228">
        <v>1020</v>
      </c>
      <c r="U36" s="228"/>
      <c r="V36" s="252"/>
      <c r="W36" s="228"/>
      <c r="X36" s="11"/>
      <c r="Y36" s="337"/>
      <c r="Z36" s="11"/>
      <c r="AA36" s="11"/>
      <c r="AB36" s="337"/>
      <c r="AC36" s="11"/>
      <c r="AD36" s="11"/>
      <c r="AE36" s="11"/>
      <c r="AF36" s="11"/>
      <c r="AG36" s="167">
        <f t="shared" si="2"/>
        <v>3262</v>
      </c>
      <c r="AH36" s="167">
        <f t="shared" si="3"/>
        <v>1690</v>
      </c>
    </row>
    <row r="37" spans="1:34" ht="12" x14ac:dyDescent="0.25">
      <c r="A37" s="52">
        <v>33</v>
      </c>
      <c r="B37" s="5" t="s">
        <v>124</v>
      </c>
      <c r="C37" s="228">
        <v>1410</v>
      </c>
      <c r="D37" s="228">
        <v>757</v>
      </c>
      <c r="E37" s="228">
        <v>483</v>
      </c>
      <c r="F37" s="12">
        <v>900</v>
      </c>
      <c r="G37" s="167">
        <v>1800</v>
      </c>
      <c r="H37" s="13">
        <v>600</v>
      </c>
      <c r="I37" s="12">
        <v>1410</v>
      </c>
      <c r="J37" s="167">
        <v>710</v>
      </c>
      <c r="K37" s="309">
        <v>250</v>
      </c>
      <c r="L37" s="312">
        <v>100</v>
      </c>
      <c r="M37" s="167">
        <f t="shared" si="7"/>
        <v>710</v>
      </c>
      <c r="N37" s="167">
        <f t="shared" si="8"/>
        <v>250</v>
      </c>
      <c r="O37" s="12">
        <f t="shared" si="4"/>
        <v>1410</v>
      </c>
      <c r="P37" s="252">
        <v>1410</v>
      </c>
      <c r="Q37" s="12">
        <v>483</v>
      </c>
      <c r="R37" s="228">
        <v>930</v>
      </c>
      <c r="S37" s="252">
        <v>930</v>
      </c>
      <c r="T37" s="228">
        <v>340</v>
      </c>
      <c r="U37" s="228">
        <v>10</v>
      </c>
      <c r="V37" s="252">
        <v>20</v>
      </c>
      <c r="W37" s="228">
        <v>10</v>
      </c>
      <c r="X37" s="228">
        <v>10</v>
      </c>
      <c r="Y37" s="252">
        <v>20</v>
      </c>
      <c r="Z37" s="228">
        <v>10</v>
      </c>
      <c r="AA37" s="228">
        <v>10</v>
      </c>
      <c r="AB37" s="252">
        <v>20</v>
      </c>
      <c r="AC37" s="228">
        <v>10</v>
      </c>
      <c r="AD37" s="11"/>
      <c r="AE37" s="11"/>
      <c r="AF37" s="11"/>
      <c r="AG37" s="167">
        <f t="shared" ref="AG37:AG61" si="9">AE37+AB37+Y37+V37+S37+P37</f>
        <v>2400</v>
      </c>
      <c r="AH37" s="167">
        <f t="shared" ref="AH37:AH61" si="10">AF37+AC37+Z37+W37+T37+Q37</f>
        <v>853</v>
      </c>
    </row>
    <row r="38" spans="1:34" ht="12" x14ac:dyDescent="0.25">
      <c r="A38" s="52">
        <v>34</v>
      </c>
      <c r="B38" s="542" t="s">
        <v>125</v>
      </c>
      <c r="C38" s="310">
        <v>3042</v>
      </c>
      <c r="D38" s="310">
        <v>1275</v>
      </c>
      <c r="E38" s="12">
        <v>1250</v>
      </c>
      <c r="F38" s="12">
        <v>1850</v>
      </c>
      <c r="G38" s="167">
        <v>3700</v>
      </c>
      <c r="H38" s="13">
        <v>1600</v>
      </c>
      <c r="I38" s="12">
        <v>3042</v>
      </c>
      <c r="J38" s="167">
        <v>1700</v>
      </c>
      <c r="K38" s="309">
        <v>630</v>
      </c>
      <c r="L38" s="311">
        <v>200</v>
      </c>
      <c r="M38" s="167">
        <f t="shared" si="7"/>
        <v>1700</v>
      </c>
      <c r="N38" s="167">
        <f t="shared" si="8"/>
        <v>630</v>
      </c>
      <c r="O38" s="12">
        <f t="shared" si="4"/>
        <v>3042</v>
      </c>
      <c r="P38" s="167">
        <v>3042</v>
      </c>
      <c r="Q38" s="12">
        <v>1250</v>
      </c>
      <c r="R38" s="12">
        <v>1300</v>
      </c>
      <c r="S38" s="167">
        <v>1300</v>
      </c>
      <c r="T38" s="12">
        <v>950</v>
      </c>
      <c r="U38" s="310"/>
      <c r="V38" s="492"/>
      <c r="W38" s="310"/>
      <c r="X38" s="310"/>
      <c r="Y38" s="492"/>
      <c r="Z38" s="310"/>
      <c r="AA38" s="310"/>
      <c r="AB38" s="492"/>
      <c r="AC38" s="11"/>
      <c r="AD38" s="11"/>
      <c r="AE38" s="11"/>
      <c r="AF38" s="11"/>
      <c r="AG38" s="167">
        <f t="shared" si="9"/>
        <v>4342</v>
      </c>
      <c r="AH38" s="167">
        <f t="shared" si="10"/>
        <v>2200</v>
      </c>
    </row>
    <row r="39" spans="1:34" ht="12" x14ac:dyDescent="0.25">
      <c r="A39" s="52">
        <v>35</v>
      </c>
      <c r="B39" s="5" t="s">
        <v>126</v>
      </c>
      <c r="C39" s="12">
        <v>1900</v>
      </c>
      <c r="D39" s="12">
        <v>840</v>
      </c>
      <c r="E39" s="12">
        <v>300</v>
      </c>
      <c r="F39" s="12">
        <v>1140</v>
      </c>
      <c r="G39" s="167">
        <v>2280</v>
      </c>
      <c r="H39" s="13">
        <v>420</v>
      </c>
      <c r="I39" s="12">
        <v>1900</v>
      </c>
      <c r="J39" s="167">
        <v>950</v>
      </c>
      <c r="K39" s="309">
        <v>150</v>
      </c>
      <c r="L39" s="309">
        <v>200</v>
      </c>
      <c r="M39" s="167">
        <f t="shared" si="7"/>
        <v>950</v>
      </c>
      <c r="N39" s="167">
        <f t="shared" si="8"/>
        <v>150</v>
      </c>
      <c r="O39" s="12">
        <f t="shared" si="4"/>
        <v>1900</v>
      </c>
      <c r="P39" s="167">
        <v>1900</v>
      </c>
      <c r="Q39" s="12">
        <v>300</v>
      </c>
      <c r="R39" s="12">
        <v>1700</v>
      </c>
      <c r="S39" s="167">
        <v>1700</v>
      </c>
      <c r="T39" s="12">
        <v>220</v>
      </c>
      <c r="U39" s="12">
        <v>100</v>
      </c>
      <c r="V39" s="167">
        <v>200</v>
      </c>
      <c r="W39" s="12"/>
      <c r="X39" s="12">
        <v>300</v>
      </c>
      <c r="Y39" s="167">
        <v>600</v>
      </c>
      <c r="Z39" s="12"/>
      <c r="AA39" s="12"/>
      <c r="AB39" s="167"/>
      <c r="AC39" s="12"/>
      <c r="AD39" s="12">
        <v>250</v>
      </c>
      <c r="AE39" s="12">
        <v>500</v>
      </c>
      <c r="AF39" s="12"/>
      <c r="AG39" s="167">
        <f t="shared" si="9"/>
        <v>4900</v>
      </c>
      <c r="AH39" s="167">
        <f t="shared" si="10"/>
        <v>520</v>
      </c>
    </row>
    <row r="40" spans="1:34" ht="12" x14ac:dyDescent="0.25">
      <c r="A40" s="52">
        <v>36</v>
      </c>
      <c r="B40" s="50" t="s">
        <v>127</v>
      </c>
      <c r="C40" s="318">
        <v>1585</v>
      </c>
      <c r="D40" s="318">
        <v>520</v>
      </c>
      <c r="E40" s="319">
        <v>582</v>
      </c>
      <c r="F40" s="12">
        <v>1280</v>
      </c>
      <c r="G40" s="167">
        <v>2560</v>
      </c>
      <c r="H40" s="13">
        <v>750</v>
      </c>
      <c r="I40" s="12">
        <v>1585</v>
      </c>
      <c r="J40" s="167">
        <v>720</v>
      </c>
      <c r="K40" s="309">
        <v>300</v>
      </c>
      <c r="L40" s="320">
        <v>100</v>
      </c>
      <c r="M40" s="167">
        <f t="shared" si="7"/>
        <v>720</v>
      </c>
      <c r="N40" s="167">
        <f t="shared" si="8"/>
        <v>300</v>
      </c>
      <c r="O40" s="12">
        <f t="shared" si="4"/>
        <v>1585</v>
      </c>
      <c r="P40" s="538">
        <v>1585</v>
      </c>
      <c r="Q40" s="12">
        <v>582</v>
      </c>
      <c r="R40" s="319">
        <v>1400</v>
      </c>
      <c r="S40" s="538">
        <v>1400</v>
      </c>
      <c r="T40" s="319">
        <v>600</v>
      </c>
      <c r="U40" s="318"/>
      <c r="V40" s="539"/>
      <c r="W40" s="318"/>
      <c r="X40" s="11"/>
      <c r="Y40" s="337"/>
      <c r="Z40" s="11"/>
      <c r="AA40" s="11"/>
      <c r="AB40" s="337"/>
      <c r="AC40" s="11"/>
      <c r="AD40" s="11"/>
      <c r="AE40" s="11"/>
      <c r="AF40" s="11"/>
      <c r="AG40" s="167">
        <f t="shared" si="9"/>
        <v>2985</v>
      </c>
      <c r="AH40" s="167">
        <f t="shared" si="10"/>
        <v>1182</v>
      </c>
    </row>
    <row r="41" spans="1:34" ht="12" x14ac:dyDescent="0.25">
      <c r="A41" s="52">
        <v>37</v>
      </c>
      <c r="B41" s="5" t="s">
        <v>128</v>
      </c>
      <c r="C41" s="12">
        <v>2577</v>
      </c>
      <c r="D41" s="12">
        <v>1240</v>
      </c>
      <c r="E41" s="12">
        <v>916</v>
      </c>
      <c r="F41" s="12">
        <v>2000</v>
      </c>
      <c r="G41" s="167">
        <v>4000</v>
      </c>
      <c r="H41" s="13">
        <v>1100</v>
      </c>
      <c r="I41" s="12">
        <v>2577</v>
      </c>
      <c r="J41" s="167">
        <v>1250</v>
      </c>
      <c r="K41" s="309">
        <v>470</v>
      </c>
      <c r="L41" s="309">
        <v>1240</v>
      </c>
      <c r="M41" s="167">
        <f t="shared" si="7"/>
        <v>1250</v>
      </c>
      <c r="N41" s="167">
        <f t="shared" si="8"/>
        <v>470</v>
      </c>
      <c r="O41" s="12">
        <f t="shared" si="4"/>
        <v>2577</v>
      </c>
      <c r="P41" s="167">
        <v>2577</v>
      </c>
      <c r="Q41" s="12">
        <v>916</v>
      </c>
      <c r="R41" s="12">
        <v>2500</v>
      </c>
      <c r="S41" s="167">
        <v>2500</v>
      </c>
      <c r="T41" s="12">
        <v>900</v>
      </c>
      <c r="U41" s="12">
        <v>100</v>
      </c>
      <c r="V41" s="167">
        <v>200</v>
      </c>
      <c r="W41" s="12"/>
      <c r="X41" s="12">
        <v>100</v>
      </c>
      <c r="Y41" s="167">
        <v>200</v>
      </c>
      <c r="Z41" s="12"/>
      <c r="AA41" s="12">
        <v>100</v>
      </c>
      <c r="AB41" s="167">
        <v>200</v>
      </c>
      <c r="AC41" s="12"/>
      <c r="AD41" s="12"/>
      <c r="AE41" s="12"/>
      <c r="AF41" s="12"/>
      <c r="AG41" s="167">
        <f t="shared" si="9"/>
        <v>5677</v>
      </c>
      <c r="AH41" s="167">
        <f t="shared" si="10"/>
        <v>1816</v>
      </c>
    </row>
    <row r="42" spans="1:34" ht="12" x14ac:dyDescent="0.25">
      <c r="A42" s="52">
        <v>38</v>
      </c>
      <c r="B42" s="5" t="s">
        <v>129</v>
      </c>
      <c r="C42" s="12">
        <v>872</v>
      </c>
      <c r="D42" s="12">
        <v>360</v>
      </c>
      <c r="E42" s="12">
        <v>636</v>
      </c>
      <c r="F42" s="12">
        <v>700</v>
      </c>
      <c r="G42" s="167">
        <v>1400</v>
      </c>
      <c r="H42" s="13">
        <v>800</v>
      </c>
      <c r="I42" s="12">
        <v>872</v>
      </c>
      <c r="J42" s="167">
        <v>450</v>
      </c>
      <c r="K42" s="309">
        <v>320</v>
      </c>
      <c r="L42" s="309">
        <v>100</v>
      </c>
      <c r="M42" s="167">
        <f t="shared" si="7"/>
        <v>450</v>
      </c>
      <c r="N42" s="167">
        <f t="shared" si="8"/>
        <v>320</v>
      </c>
      <c r="O42" s="12">
        <f t="shared" si="4"/>
        <v>872</v>
      </c>
      <c r="P42" s="167">
        <v>1400</v>
      </c>
      <c r="Q42" s="12">
        <v>636</v>
      </c>
      <c r="R42" s="12">
        <v>872</v>
      </c>
      <c r="S42" s="167">
        <v>1100</v>
      </c>
      <c r="T42" s="12">
        <v>636</v>
      </c>
      <c r="U42" s="12"/>
      <c r="V42" s="167"/>
      <c r="W42" s="12"/>
      <c r="X42" s="12"/>
      <c r="Y42" s="167"/>
      <c r="Z42" s="11"/>
      <c r="AA42" s="11"/>
      <c r="AB42" s="337"/>
      <c r="AC42" s="11"/>
      <c r="AD42" s="11"/>
      <c r="AE42" s="11"/>
      <c r="AF42" s="11"/>
      <c r="AG42" s="167">
        <f t="shared" si="9"/>
        <v>2500</v>
      </c>
      <c r="AH42" s="167">
        <f t="shared" si="10"/>
        <v>1272</v>
      </c>
    </row>
    <row r="43" spans="1:34" ht="12" x14ac:dyDescent="0.25">
      <c r="A43" s="52">
        <v>39</v>
      </c>
      <c r="B43" s="541" t="s">
        <v>130</v>
      </c>
      <c r="C43" s="12">
        <v>465</v>
      </c>
      <c r="D43" s="12">
        <v>298</v>
      </c>
      <c r="E43" s="12">
        <v>172</v>
      </c>
      <c r="F43" s="12">
        <v>370</v>
      </c>
      <c r="G43" s="167">
        <v>740</v>
      </c>
      <c r="H43" s="13">
        <v>250</v>
      </c>
      <c r="I43" s="12">
        <v>465</v>
      </c>
      <c r="J43" s="167">
        <v>300</v>
      </c>
      <c r="K43" s="309">
        <v>100</v>
      </c>
      <c r="L43" s="309">
        <v>100</v>
      </c>
      <c r="M43" s="167">
        <f t="shared" si="7"/>
        <v>300</v>
      </c>
      <c r="N43" s="167">
        <f t="shared" si="8"/>
        <v>100</v>
      </c>
      <c r="O43" s="12">
        <f t="shared" si="4"/>
        <v>465</v>
      </c>
      <c r="P43" s="167">
        <v>465</v>
      </c>
      <c r="Q43" s="12">
        <v>172</v>
      </c>
      <c r="R43" s="12">
        <v>400</v>
      </c>
      <c r="S43" s="167">
        <v>400</v>
      </c>
      <c r="T43" s="12">
        <v>130</v>
      </c>
      <c r="U43" s="12">
        <v>12</v>
      </c>
      <c r="V43" s="167">
        <v>24</v>
      </c>
      <c r="W43" s="12"/>
      <c r="X43" s="12">
        <v>12</v>
      </c>
      <c r="Y43" s="167">
        <v>24</v>
      </c>
      <c r="Z43" s="12"/>
      <c r="AA43" s="12">
        <v>12</v>
      </c>
      <c r="AB43" s="167">
        <v>24</v>
      </c>
      <c r="AC43" s="12"/>
      <c r="AD43" s="12"/>
      <c r="AE43" s="12"/>
      <c r="AF43" s="12"/>
      <c r="AG43" s="167">
        <f t="shared" si="9"/>
        <v>937</v>
      </c>
      <c r="AH43" s="167">
        <f t="shared" si="10"/>
        <v>302</v>
      </c>
    </row>
    <row r="44" spans="1:34" ht="12" x14ac:dyDescent="0.25">
      <c r="A44" s="52">
        <v>40</v>
      </c>
      <c r="B44" s="5" t="s">
        <v>131</v>
      </c>
      <c r="C44" s="12">
        <v>2271</v>
      </c>
      <c r="D44" s="12">
        <v>740</v>
      </c>
      <c r="E44" s="12">
        <v>297</v>
      </c>
      <c r="F44" s="12">
        <v>1450</v>
      </c>
      <c r="G44" s="167">
        <v>2900</v>
      </c>
      <c r="H44" s="13">
        <v>400</v>
      </c>
      <c r="I44" s="12">
        <v>2271</v>
      </c>
      <c r="J44" s="167">
        <v>1000</v>
      </c>
      <c r="K44" s="309">
        <v>150</v>
      </c>
      <c r="L44" s="309">
        <v>100</v>
      </c>
      <c r="M44" s="167">
        <f t="shared" si="7"/>
        <v>1000</v>
      </c>
      <c r="N44" s="167">
        <f t="shared" si="8"/>
        <v>150</v>
      </c>
      <c r="O44" s="12">
        <f t="shared" si="4"/>
        <v>2271</v>
      </c>
      <c r="P44" s="167">
        <v>2271</v>
      </c>
      <c r="Q44" s="12">
        <v>297</v>
      </c>
      <c r="R44" s="12">
        <v>1158</v>
      </c>
      <c r="S44" s="167">
        <v>1158</v>
      </c>
      <c r="T44" s="12">
        <v>208</v>
      </c>
      <c r="U44" s="12">
        <v>10</v>
      </c>
      <c r="V44" s="167">
        <v>20</v>
      </c>
      <c r="W44" s="12">
        <v>4</v>
      </c>
      <c r="X44" s="12">
        <v>10</v>
      </c>
      <c r="Y44" s="167">
        <v>20</v>
      </c>
      <c r="Z44" s="12">
        <v>4</v>
      </c>
      <c r="AA44" s="12">
        <v>10</v>
      </c>
      <c r="AB44" s="167">
        <v>20</v>
      </c>
      <c r="AC44" s="12"/>
      <c r="AD44" s="12"/>
      <c r="AE44" s="12"/>
      <c r="AF44" s="11"/>
      <c r="AG44" s="167">
        <f t="shared" si="9"/>
        <v>3489</v>
      </c>
      <c r="AH44" s="167">
        <f t="shared" si="10"/>
        <v>513</v>
      </c>
    </row>
    <row r="45" spans="1:34" ht="12" x14ac:dyDescent="0.25">
      <c r="A45" s="52">
        <v>41</v>
      </c>
      <c r="B45" s="5" t="s">
        <v>132</v>
      </c>
      <c r="C45" s="228">
        <v>2667</v>
      </c>
      <c r="D45" s="228">
        <v>1392</v>
      </c>
      <c r="E45" s="228">
        <v>453</v>
      </c>
      <c r="F45" s="12">
        <v>2100</v>
      </c>
      <c r="G45" s="167">
        <v>4200</v>
      </c>
      <c r="H45" s="13">
        <v>600</v>
      </c>
      <c r="I45" s="12">
        <v>2667</v>
      </c>
      <c r="J45" s="167">
        <v>1400</v>
      </c>
      <c r="K45" s="309">
        <v>230</v>
      </c>
      <c r="L45" s="312">
        <v>350</v>
      </c>
      <c r="M45" s="167">
        <f t="shared" si="7"/>
        <v>1400</v>
      </c>
      <c r="N45" s="167">
        <f t="shared" si="8"/>
        <v>230</v>
      </c>
      <c r="O45" s="12">
        <f t="shared" si="4"/>
        <v>2667</v>
      </c>
      <c r="P45" s="252">
        <v>2667</v>
      </c>
      <c r="Q45" s="12">
        <v>453</v>
      </c>
      <c r="R45" s="228">
        <v>2150</v>
      </c>
      <c r="S45" s="252">
        <v>2150</v>
      </c>
      <c r="T45" s="228">
        <v>420</v>
      </c>
      <c r="U45" s="228"/>
      <c r="V45" s="252"/>
      <c r="W45" s="228"/>
      <c r="X45" s="228"/>
      <c r="Y45" s="252"/>
      <c r="Z45" s="14"/>
      <c r="AA45" s="14"/>
      <c r="AB45" s="59"/>
      <c r="AC45" s="14"/>
      <c r="AD45" s="14"/>
      <c r="AE45" s="14"/>
      <c r="AF45" s="14"/>
      <c r="AG45" s="167">
        <f t="shared" si="9"/>
        <v>4817</v>
      </c>
      <c r="AH45" s="167">
        <f t="shared" si="10"/>
        <v>873</v>
      </c>
    </row>
    <row r="46" spans="1:34" ht="12" x14ac:dyDescent="0.25">
      <c r="A46" s="52">
        <v>42</v>
      </c>
      <c r="B46" s="541" t="s">
        <v>133</v>
      </c>
      <c r="C46" s="12">
        <v>2017</v>
      </c>
      <c r="D46" s="12">
        <v>1172</v>
      </c>
      <c r="E46" s="12">
        <v>1210</v>
      </c>
      <c r="F46" s="12">
        <v>1580</v>
      </c>
      <c r="G46" s="167">
        <v>3160</v>
      </c>
      <c r="H46" s="13">
        <v>2000</v>
      </c>
      <c r="I46" s="12">
        <v>2017</v>
      </c>
      <c r="J46" s="167">
        <v>1200</v>
      </c>
      <c r="K46" s="309">
        <v>720</v>
      </c>
      <c r="L46" s="309">
        <v>300</v>
      </c>
      <c r="M46" s="167">
        <f t="shared" si="7"/>
        <v>1200</v>
      </c>
      <c r="N46" s="167">
        <f t="shared" si="8"/>
        <v>720</v>
      </c>
      <c r="O46" s="12">
        <f t="shared" si="4"/>
        <v>2017</v>
      </c>
      <c r="P46" s="167">
        <v>2017</v>
      </c>
      <c r="Q46" s="12">
        <v>1210</v>
      </c>
      <c r="R46" s="12">
        <v>2017</v>
      </c>
      <c r="S46" s="167">
        <v>2017</v>
      </c>
      <c r="T46" s="12">
        <v>1210</v>
      </c>
      <c r="U46" s="11">
        <v>30</v>
      </c>
      <c r="V46" s="337">
        <v>60</v>
      </c>
      <c r="W46" s="11"/>
      <c r="X46" s="11">
        <v>30</v>
      </c>
      <c r="Y46" s="337">
        <v>60</v>
      </c>
      <c r="Z46" s="11"/>
      <c r="AA46" s="11">
        <v>30</v>
      </c>
      <c r="AB46" s="337">
        <v>60</v>
      </c>
      <c r="AC46" s="11"/>
      <c r="AD46" s="11"/>
      <c r="AE46" s="11"/>
      <c r="AF46" s="11"/>
      <c r="AG46" s="167">
        <f t="shared" si="9"/>
        <v>4214</v>
      </c>
      <c r="AH46" s="167">
        <f t="shared" si="10"/>
        <v>2420</v>
      </c>
    </row>
    <row r="47" spans="1:34" ht="12" x14ac:dyDescent="0.25">
      <c r="A47" s="52">
        <v>43</v>
      </c>
      <c r="B47" s="5" t="s">
        <v>134</v>
      </c>
      <c r="C47" s="228">
        <v>1659</v>
      </c>
      <c r="D47" s="228">
        <v>676</v>
      </c>
      <c r="E47" s="228">
        <v>905</v>
      </c>
      <c r="F47" s="12">
        <v>1340</v>
      </c>
      <c r="G47" s="167">
        <v>2680</v>
      </c>
      <c r="H47" s="13">
        <v>1200</v>
      </c>
      <c r="I47" s="12">
        <v>1659</v>
      </c>
      <c r="J47" s="167">
        <v>1000</v>
      </c>
      <c r="K47" s="309">
        <v>430</v>
      </c>
      <c r="L47" s="228">
        <v>100</v>
      </c>
      <c r="M47" s="167">
        <f t="shared" si="7"/>
        <v>1000</v>
      </c>
      <c r="N47" s="167">
        <f t="shared" si="8"/>
        <v>430</v>
      </c>
      <c r="O47" s="12">
        <f t="shared" si="4"/>
        <v>1659</v>
      </c>
      <c r="P47" s="252">
        <v>1659</v>
      </c>
      <c r="Q47" s="12">
        <v>905</v>
      </c>
      <c r="R47" s="228">
        <v>1650</v>
      </c>
      <c r="S47" s="252">
        <v>1650</v>
      </c>
      <c r="T47" s="228">
        <v>900</v>
      </c>
      <c r="U47" s="14"/>
      <c r="V47" s="167"/>
      <c r="W47" s="12"/>
      <c r="X47" s="12"/>
      <c r="Y47" s="167"/>
      <c r="Z47" s="12"/>
      <c r="AA47" s="12"/>
      <c r="AB47" s="167"/>
      <c r="AC47" s="12"/>
      <c r="AD47" s="12"/>
      <c r="AE47" s="12"/>
      <c r="AF47" s="12"/>
      <c r="AG47" s="167">
        <f t="shared" si="9"/>
        <v>3309</v>
      </c>
      <c r="AH47" s="167">
        <f t="shared" si="10"/>
        <v>1805</v>
      </c>
    </row>
    <row r="48" spans="1:34" ht="12" x14ac:dyDescent="0.25">
      <c r="A48" s="52">
        <v>44</v>
      </c>
      <c r="B48" s="5" t="s">
        <v>135</v>
      </c>
      <c r="C48" s="12">
        <v>2832</v>
      </c>
      <c r="D48" s="12">
        <v>663</v>
      </c>
      <c r="E48" s="12">
        <v>617</v>
      </c>
      <c r="F48" s="12">
        <v>2260</v>
      </c>
      <c r="G48" s="167">
        <v>4520</v>
      </c>
      <c r="H48" s="13">
        <v>800</v>
      </c>
      <c r="I48" s="12">
        <v>2832</v>
      </c>
      <c r="J48" s="167">
        <v>1200</v>
      </c>
      <c r="K48" s="309">
        <v>320</v>
      </c>
      <c r="L48" s="309">
        <v>100</v>
      </c>
      <c r="M48" s="167">
        <f t="shared" si="7"/>
        <v>1200</v>
      </c>
      <c r="N48" s="167">
        <f t="shared" si="8"/>
        <v>320</v>
      </c>
      <c r="O48" s="12">
        <f t="shared" si="4"/>
        <v>2832</v>
      </c>
      <c r="P48" s="167">
        <v>2832</v>
      </c>
      <c r="Q48" s="12">
        <v>617</v>
      </c>
      <c r="R48" s="12">
        <v>2832</v>
      </c>
      <c r="S48" s="167">
        <v>2832</v>
      </c>
      <c r="T48" s="12">
        <v>617</v>
      </c>
      <c r="U48" s="11"/>
      <c r="V48" s="337"/>
      <c r="W48" s="11"/>
      <c r="X48" s="11"/>
      <c r="Y48" s="337"/>
      <c r="Z48" s="11"/>
      <c r="AA48" s="11"/>
      <c r="AB48" s="337"/>
      <c r="AC48" s="11"/>
      <c r="AD48" s="11"/>
      <c r="AE48" s="11"/>
      <c r="AF48" s="11"/>
      <c r="AG48" s="167">
        <f t="shared" si="9"/>
        <v>5664</v>
      </c>
      <c r="AH48" s="167">
        <f t="shared" si="10"/>
        <v>1234</v>
      </c>
    </row>
    <row r="49" spans="1:34" ht="12" x14ac:dyDescent="0.25">
      <c r="A49" s="52">
        <v>45</v>
      </c>
      <c r="B49" s="5" t="s">
        <v>136</v>
      </c>
      <c r="C49" s="12">
        <v>928</v>
      </c>
      <c r="D49" s="12">
        <v>398</v>
      </c>
      <c r="E49" s="12">
        <v>69</v>
      </c>
      <c r="F49" s="12">
        <v>750</v>
      </c>
      <c r="G49" s="167">
        <v>1500</v>
      </c>
      <c r="H49" s="13">
        <v>100</v>
      </c>
      <c r="I49" s="12">
        <v>928</v>
      </c>
      <c r="J49" s="167">
        <v>500</v>
      </c>
      <c r="K49" s="309">
        <v>40</v>
      </c>
      <c r="L49" s="309">
        <v>500</v>
      </c>
      <c r="M49" s="167">
        <f t="shared" si="7"/>
        <v>500</v>
      </c>
      <c r="N49" s="167">
        <f t="shared" si="8"/>
        <v>40</v>
      </c>
      <c r="O49" s="12">
        <f t="shared" si="4"/>
        <v>928</v>
      </c>
      <c r="P49" s="167">
        <v>928</v>
      </c>
      <c r="Q49" s="12">
        <v>69</v>
      </c>
      <c r="R49" s="12">
        <v>928</v>
      </c>
      <c r="S49" s="167">
        <v>928</v>
      </c>
      <c r="T49" s="12">
        <v>69</v>
      </c>
      <c r="U49" s="12"/>
      <c r="V49" s="337"/>
      <c r="W49" s="11"/>
      <c r="X49" s="11"/>
      <c r="Y49" s="337"/>
      <c r="Z49" s="11"/>
      <c r="AA49" s="11"/>
      <c r="AB49" s="337"/>
      <c r="AC49" s="11"/>
      <c r="AD49" s="11"/>
      <c r="AE49" s="11"/>
      <c r="AF49" s="11"/>
      <c r="AG49" s="167">
        <f t="shared" si="9"/>
        <v>1856</v>
      </c>
      <c r="AH49" s="167">
        <f t="shared" si="10"/>
        <v>138</v>
      </c>
    </row>
    <row r="50" spans="1:34" ht="12" x14ac:dyDescent="0.25">
      <c r="A50" s="52">
        <v>46</v>
      </c>
      <c r="B50" s="5" t="s">
        <v>137</v>
      </c>
      <c r="C50" s="12">
        <v>1728</v>
      </c>
      <c r="D50" s="12">
        <v>784</v>
      </c>
      <c r="E50" s="12">
        <v>740</v>
      </c>
      <c r="F50" s="12">
        <v>1380</v>
      </c>
      <c r="G50" s="167">
        <v>2760</v>
      </c>
      <c r="H50" s="13">
        <v>1000</v>
      </c>
      <c r="I50" s="12">
        <v>1728</v>
      </c>
      <c r="J50" s="167">
        <v>1050</v>
      </c>
      <c r="K50" s="309">
        <v>390</v>
      </c>
      <c r="L50" s="309">
        <v>200</v>
      </c>
      <c r="M50" s="167">
        <f t="shared" si="7"/>
        <v>1050</v>
      </c>
      <c r="N50" s="167">
        <f t="shared" si="8"/>
        <v>390</v>
      </c>
      <c r="O50" s="12">
        <f t="shared" si="4"/>
        <v>1728</v>
      </c>
      <c r="P50" s="167">
        <v>1728</v>
      </c>
      <c r="Q50" s="12">
        <v>740</v>
      </c>
      <c r="R50" s="12">
        <v>1728</v>
      </c>
      <c r="S50" s="167">
        <v>1728</v>
      </c>
      <c r="T50" s="12">
        <v>740</v>
      </c>
      <c r="U50" s="12">
        <v>10</v>
      </c>
      <c r="V50" s="167">
        <v>20</v>
      </c>
      <c r="W50" s="12"/>
      <c r="X50" s="12">
        <v>10</v>
      </c>
      <c r="Y50" s="167">
        <v>20</v>
      </c>
      <c r="Z50" s="12"/>
      <c r="AA50" s="12">
        <v>10</v>
      </c>
      <c r="AB50" s="167">
        <v>20</v>
      </c>
      <c r="AC50" s="12"/>
      <c r="AD50" s="12"/>
      <c r="AE50" s="12"/>
      <c r="AF50" s="11"/>
      <c r="AG50" s="167">
        <f t="shared" si="9"/>
        <v>3516</v>
      </c>
      <c r="AH50" s="167">
        <f t="shared" si="10"/>
        <v>1480</v>
      </c>
    </row>
    <row r="51" spans="1:34" ht="12" x14ac:dyDescent="0.25">
      <c r="A51" s="52">
        <v>47</v>
      </c>
      <c r="B51" s="5" t="s">
        <v>138</v>
      </c>
      <c r="C51" s="12">
        <v>2917</v>
      </c>
      <c r="D51" s="12">
        <v>900</v>
      </c>
      <c r="E51" s="12">
        <v>270</v>
      </c>
      <c r="F51" s="12">
        <v>2000</v>
      </c>
      <c r="G51" s="167">
        <v>4000</v>
      </c>
      <c r="H51" s="13">
        <v>400</v>
      </c>
      <c r="I51" s="12">
        <v>2917</v>
      </c>
      <c r="J51" s="167">
        <v>1200</v>
      </c>
      <c r="K51" s="309">
        <v>150</v>
      </c>
      <c r="L51" s="309">
        <v>300</v>
      </c>
      <c r="M51" s="167">
        <f t="shared" si="7"/>
        <v>1200</v>
      </c>
      <c r="N51" s="167">
        <f t="shared" si="8"/>
        <v>150</v>
      </c>
      <c r="O51" s="12">
        <f t="shared" si="4"/>
        <v>2917</v>
      </c>
      <c r="P51" s="167">
        <v>2917</v>
      </c>
      <c r="Q51" s="12">
        <v>270</v>
      </c>
      <c r="R51" s="12">
        <v>1900</v>
      </c>
      <c r="S51" s="167">
        <v>1900</v>
      </c>
      <c r="T51" s="12">
        <v>270</v>
      </c>
      <c r="U51" s="12">
        <v>400</v>
      </c>
      <c r="V51" s="167">
        <v>800</v>
      </c>
      <c r="W51" s="12"/>
      <c r="X51" s="12">
        <v>400</v>
      </c>
      <c r="Y51" s="167">
        <v>800</v>
      </c>
      <c r="Z51" s="12"/>
      <c r="AA51" s="12">
        <v>400</v>
      </c>
      <c r="AB51" s="167">
        <v>800</v>
      </c>
      <c r="AC51" s="12"/>
      <c r="AD51" s="12">
        <v>600</v>
      </c>
      <c r="AE51" s="12">
        <v>800</v>
      </c>
      <c r="AF51" s="12"/>
      <c r="AG51" s="167">
        <f t="shared" si="9"/>
        <v>8017</v>
      </c>
      <c r="AH51" s="167">
        <f t="shared" si="10"/>
        <v>540</v>
      </c>
    </row>
    <row r="52" spans="1:34" ht="12" x14ac:dyDescent="0.25">
      <c r="A52" s="52">
        <v>48</v>
      </c>
      <c r="B52" s="5" t="s">
        <v>139</v>
      </c>
      <c r="C52" s="228">
        <v>5579</v>
      </c>
      <c r="D52" s="228">
        <v>2612</v>
      </c>
      <c r="E52" s="228">
        <v>2883</v>
      </c>
      <c r="F52" s="12">
        <v>3600</v>
      </c>
      <c r="G52" s="167">
        <v>7200</v>
      </c>
      <c r="H52" s="13">
        <v>3500</v>
      </c>
      <c r="I52" s="12">
        <v>5579</v>
      </c>
      <c r="J52" s="167">
        <v>5000</v>
      </c>
      <c r="K52" s="309">
        <v>1460</v>
      </c>
      <c r="L52" s="312">
        <v>500</v>
      </c>
      <c r="M52" s="167">
        <f t="shared" si="7"/>
        <v>5000</v>
      </c>
      <c r="N52" s="167">
        <f t="shared" si="8"/>
        <v>1460</v>
      </c>
      <c r="O52" s="12">
        <f t="shared" si="4"/>
        <v>5579</v>
      </c>
      <c r="P52" s="252">
        <v>5579</v>
      </c>
      <c r="Q52" s="12">
        <v>2883</v>
      </c>
      <c r="R52" s="228">
        <v>5579</v>
      </c>
      <c r="S52" s="252">
        <v>5579</v>
      </c>
      <c r="T52" s="228">
        <v>2883</v>
      </c>
      <c r="U52" s="228">
        <v>20</v>
      </c>
      <c r="V52" s="252">
        <v>40</v>
      </c>
      <c r="W52" s="228">
        <v>10</v>
      </c>
      <c r="X52" s="228">
        <v>20</v>
      </c>
      <c r="Y52" s="252">
        <v>40</v>
      </c>
      <c r="Z52" s="228">
        <v>10</v>
      </c>
      <c r="AA52" s="228"/>
      <c r="AB52" s="252"/>
      <c r="AC52" s="228"/>
      <c r="AD52" s="228"/>
      <c r="AE52" s="228"/>
      <c r="AF52" s="228"/>
      <c r="AG52" s="167">
        <f t="shared" si="9"/>
        <v>11238</v>
      </c>
      <c r="AH52" s="167">
        <f t="shared" si="10"/>
        <v>5786</v>
      </c>
    </row>
    <row r="53" spans="1:34" ht="12" x14ac:dyDescent="0.25">
      <c r="A53" s="52">
        <v>49</v>
      </c>
      <c r="B53" s="541" t="s">
        <v>140</v>
      </c>
      <c r="C53" s="12">
        <v>1360</v>
      </c>
      <c r="D53" s="12">
        <v>604</v>
      </c>
      <c r="E53" s="12">
        <v>722</v>
      </c>
      <c r="F53" s="12">
        <v>930</v>
      </c>
      <c r="G53" s="167">
        <v>1860</v>
      </c>
      <c r="H53" s="13">
        <v>1300</v>
      </c>
      <c r="I53" s="12">
        <v>1360</v>
      </c>
      <c r="J53" s="167">
        <v>600</v>
      </c>
      <c r="K53" s="309">
        <v>370</v>
      </c>
      <c r="L53" s="316">
        <v>100</v>
      </c>
      <c r="M53" s="167">
        <f t="shared" si="7"/>
        <v>600</v>
      </c>
      <c r="N53" s="167">
        <f t="shared" si="8"/>
        <v>370</v>
      </c>
      <c r="O53" s="12">
        <f t="shared" si="4"/>
        <v>1360</v>
      </c>
      <c r="P53" s="167">
        <v>1360</v>
      </c>
      <c r="Q53" s="12">
        <v>722</v>
      </c>
      <c r="R53" s="12">
        <v>1360</v>
      </c>
      <c r="S53" s="167">
        <v>1360</v>
      </c>
      <c r="T53" s="12">
        <v>720</v>
      </c>
      <c r="U53" s="12"/>
      <c r="V53" s="167"/>
      <c r="W53" s="12"/>
      <c r="X53" s="12"/>
      <c r="Y53" s="167"/>
      <c r="Z53" s="12"/>
      <c r="AA53" s="12"/>
      <c r="AB53" s="167"/>
      <c r="AC53" s="12"/>
      <c r="AD53" s="12"/>
      <c r="AE53" s="12"/>
      <c r="AF53" s="12"/>
      <c r="AG53" s="167">
        <f t="shared" si="9"/>
        <v>2720</v>
      </c>
      <c r="AH53" s="167">
        <f t="shared" si="10"/>
        <v>1442</v>
      </c>
    </row>
    <row r="54" spans="1:34" ht="12" x14ac:dyDescent="0.25">
      <c r="A54" s="52">
        <v>50</v>
      </c>
      <c r="B54" s="5" t="s">
        <v>141</v>
      </c>
      <c r="C54" s="12">
        <v>3926</v>
      </c>
      <c r="D54" s="12">
        <v>1526</v>
      </c>
      <c r="E54" s="12">
        <v>2151</v>
      </c>
      <c r="F54" s="12">
        <v>2500</v>
      </c>
      <c r="G54" s="167">
        <v>5000</v>
      </c>
      <c r="H54" s="13">
        <v>2600</v>
      </c>
      <c r="I54" s="12">
        <v>3926</v>
      </c>
      <c r="J54" s="167">
        <v>1700</v>
      </c>
      <c r="K54" s="309">
        <v>1100</v>
      </c>
      <c r="L54" s="309">
        <v>200</v>
      </c>
      <c r="M54" s="167">
        <f t="shared" si="7"/>
        <v>1700</v>
      </c>
      <c r="N54" s="167">
        <f t="shared" si="8"/>
        <v>1100</v>
      </c>
      <c r="O54" s="12">
        <f t="shared" si="4"/>
        <v>3926</v>
      </c>
      <c r="P54" s="167">
        <v>3926</v>
      </c>
      <c r="Q54" s="12">
        <v>2151</v>
      </c>
      <c r="R54" s="12">
        <v>3000</v>
      </c>
      <c r="S54" s="167">
        <v>3000</v>
      </c>
      <c r="T54" s="12">
        <v>1500</v>
      </c>
      <c r="U54" s="11"/>
      <c r="V54" s="337"/>
      <c r="W54" s="11"/>
      <c r="X54" s="11"/>
      <c r="Y54" s="337"/>
      <c r="Z54" s="11"/>
      <c r="AA54" s="11"/>
      <c r="AB54" s="337"/>
      <c r="AC54" s="11"/>
      <c r="AD54" s="11"/>
      <c r="AE54" s="11"/>
      <c r="AF54" s="11"/>
      <c r="AG54" s="167">
        <f t="shared" si="9"/>
        <v>6926</v>
      </c>
      <c r="AH54" s="167">
        <f t="shared" si="10"/>
        <v>3651</v>
      </c>
    </row>
    <row r="55" spans="1:34" ht="12" x14ac:dyDescent="0.25">
      <c r="A55" s="52">
        <v>51</v>
      </c>
      <c r="B55" s="5" t="s">
        <v>142</v>
      </c>
      <c r="C55" s="12">
        <v>1296</v>
      </c>
      <c r="D55" s="12">
        <v>657</v>
      </c>
      <c r="E55" s="12">
        <v>260</v>
      </c>
      <c r="F55" s="12">
        <v>1030</v>
      </c>
      <c r="G55" s="167">
        <v>2060</v>
      </c>
      <c r="H55" s="13">
        <v>350</v>
      </c>
      <c r="I55" s="12">
        <v>1296</v>
      </c>
      <c r="J55" s="167">
        <v>640</v>
      </c>
      <c r="K55" s="309">
        <v>150</v>
      </c>
      <c r="L55" s="309">
        <v>100</v>
      </c>
      <c r="M55" s="167">
        <f t="shared" si="7"/>
        <v>640</v>
      </c>
      <c r="N55" s="167">
        <f t="shared" si="8"/>
        <v>150</v>
      </c>
      <c r="O55" s="12">
        <f t="shared" si="4"/>
        <v>1296</v>
      </c>
      <c r="P55" s="167">
        <v>1296</v>
      </c>
      <c r="Q55" s="12">
        <v>260</v>
      </c>
      <c r="R55" s="12">
        <v>1290</v>
      </c>
      <c r="S55" s="167">
        <v>1290</v>
      </c>
      <c r="T55" s="12">
        <v>260</v>
      </c>
      <c r="U55" s="11"/>
      <c r="V55" s="337"/>
      <c r="W55" s="11"/>
      <c r="X55" s="11"/>
      <c r="Y55" s="337"/>
      <c r="Z55" s="11"/>
      <c r="AA55" s="11"/>
      <c r="AB55" s="337"/>
      <c r="AC55" s="11"/>
      <c r="AD55" s="11"/>
      <c r="AE55" s="11"/>
      <c r="AF55" s="11"/>
      <c r="AG55" s="167">
        <f t="shared" si="9"/>
        <v>2586</v>
      </c>
      <c r="AH55" s="167">
        <f t="shared" si="10"/>
        <v>520</v>
      </c>
    </row>
    <row r="56" spans="1:34" ht="12" x14ac:dyDescent="0.25">
      <c r="A56" s="52">
        <v>52</v>
      </c>
      <c r="B56" s="5" t="s">
        <v>143</v>
      </c>
      <c r="C56" s="228">
        <v>1636</v>
      </c>
      <c r="D56" s="228">
        <v>759</v>
      </c>
      <c r="E56" s="321">
        <v>1323</v>
      </c>
      <c r="F56" s="12">
        <v>1200</v>
      </c>
      <c r="G56" s="167">
        <v>2400</v>
      </c>
      <c r="H56" s="13">
        <v>1600</v>
      </c>
      <c r="I56" s="12">
        <v>1636</v>
      </c>
      <c r="J56" s="167">
        <v>800</v>
      </c>
      <c r="K56" s="309">
        <v>670</v>
      </c>
      <c r="L56" s="312">
        <v>100</v>
      </c>
      <c r="M56" s="167">
        <f t="shared" si="7"/>
        <v>800</v>
      </c>
      <c r="N56" s="167">
        <f t="shared" si="8"/>
        <v>670</v>
      </c>
      <c r="O56" s="12">
        <f t="shared" si="4"/>
        <v>1636</v>
      </c>
      <c r="P56" s="252">
        <v>1636</v>
      </c>
      <c r="Q56" s="12">
        <v>1323</v>
      </c>
      <c r="R56" s="228">
        <v>1600</v>
      </c>
      <c r="S56" s="252">
        <v>1600</v>
      </c>
      <c r="T56" s="228">
        <v>1300</v>
      </c>
      <c r="U56" s="228"/>
      <c r="V56" s="337"/>
      <c r="W56" s="11"/>
      <c r="X56" s="11"/>
      <c r="Y56" s="337"/>
      <c r="Z56" s="11"/>
      <c r="AA56" s="11"/>
      <c r="AB56" s="337"/>
      <c r="AC56" s="11"/>
      <c r="AD56" s="11"/>
      <c r="AE56" s="11"/>
      <c r="AF56" s="11"/>
      <c r="AG56" s="167">
        <f t="shared" si="9"/>
        <v>3236</v>
      </c>
      <c r="AH56" s="167">
        <f t="shared" si="10"/>
        <v>2623</v>
      </c>
    </row>
    <row r="57" spans="1:34" ht="12" x14ac:dyDescent="0.25">
      <c r="A57" s="52">
        <v>53</v>
      </c>
      <c r="B57" s="541" t="s">
        <v>144</v>
      </c>
      <c r="C57" s="228">
        <v>734</v>
      </c>
      <c r="D57" s="228">
        <v>326</v>
      </c>
      <c r="E57" s="228">
        <v>216</v>
      </c>
      <c r="F57" s="12">
        <v>580</v>
      </c>
      <c r="G57" s="167">
        <v>1160</v>
      </c>
      <c r="H57" s="13">
        <v>300</v>
      </c>
      <c r="I57" s="12">
        <v>734</v>
      </c>
      <c r="J57" s="167">
        <v>440</v>
      </c>
      <c r="K57" s="309">
        <v>110</v>
      </c>
      <c r="L57" s="312">
        <v>100</v>
      </c>
      <c r="M57" s="167">
        <f t="shared" si="7"/>
        <v>440</v>
      </c>
      <c r="N57" s="167">
        <f t="shared" si="8"/>
        <v>110</v>
      </c>
      <c r="O57" s="12">
        <f t="shared" si="4"/>
        <v>734</v>
      </c>
      <c r="P57" s="252">
        <v>734</v>
      </c>
      <c r="Q57" s="12">
        <v>216</v>
      </c>
      <c r="R57" s="228">
        <v>600</v>
      </c>
      <c r="S57" s="252">
        <v>600</v>
      </c>
      <c r="T57" s="228">
        <v>180</v>
      </c>
      <c r="U57" s="228"/>
      <c r="V57" s="252"/>
      <c r="W57" s="228"/>
      <c r="X57" s="228"/>
      <c r="Y57" s="337"/>
      <c r="Z57" s="11"/>
      <c r="AA57" s="11"/>
      <c r="AB57" s="337"/>
      <c r="AC57" s="11"/>
      <c r="AD57" s="11"/>
      <c r="AE57" s="11"/>
      <c r="AF57" s="11"/>
      <c r="AG57" s="167">
        <f t="shared" si="9"/>
        <v>1334</v>
      </c>
      <c r="AH57" s="167">
        <f t="shared" si="10"/>
        <v>396</v>
      </c>
    </row>
    <row r="58" spans="1:34" ht="11.4" customHeight="1" x14ac:dyDescent="0.25">
      <c r="A58" s="52">
        <v>54</v>
      </c>
      <c r="B58" s="5" t="s">
        <v>145</v>
      </c>
      <c r="C58" s="12">
        <v>593</v>
      </c>
      <c r="D58" s="12">
        <v>250</v>
      </c>
      <c r="E58" s="12">
        <v>184</v>
      </c>
      <c r="F58" s="12">
        <v>480</v>
      </c>
      <c r="G58" s="167">
        <v>960</v>
      </c>
      <c r="H58" s="13">
        <v>250</v>
      </c>
      <c r="I58" s="12">
        <v>593</v>
      </c>
      <c r="J58" s="167">
        <v>300</v>
      </c>
      <c r="K58" s="309">
        <v>100</v>
      </c>
      <c r="L58" s="309">
        <v>50</v>
      </c>
      <c r="M58" s="167">
        <f t="shared" si="7"/>
        <v>300</v>
      </c>
      <c r="N58" s="167">
        <f t="shared" si="8"/>
        <v>100</v>
      </c>
      <c r="O58" s="12">
        <f t="shared" si="4"/>
        <v>593</v>
      </c>
      <c r="P58" s="167">
        <v>593</v>
      </c>
      <c r="Q58" s="12">
        <v>184</v>
      </c>
      <c r="R58" s="12">
        <v>593</v>
      </c>
      <c r="S58" s="167">
        <v>593</v>
      </c>
      <c r="T58" s="12">
        <v>184</v>
      </c>
      <c r="U58" s="12"/>
      <c r="V58" s="337"/>
      <c r="W58" s="11"/>
      <c r="X58" s="11"/>
      <c r="Y58" s="337"/>
      <c r="Z58" s="11"/>
      <c r="AA58" s="11"/>
      <c r="AB58" s="337"/>
      <c r="AC58" s="11"/>
      <c r="AD58" s="11"/>
      <c r="AE58" s="11"/>
      <c r="AF58" s="11"/>
      <c r="AG58" s="167">
        <f t="shared" si="9"/>
        <v>1186</v>
      </c>
      <c r="AH58" s="167">
        <f t="shared" si="10"/>
        <v>368</v>
      </c>
    </row>
    <row r="59" spans="1:34" ht="11.4" customHeight="1" x14ac:dyDescent="0.25">
      <c r="A59" s="5">
        <v>55</v>
      </c>
      <c r="B59" s="5" t="s">
        <v>146</v>
      </c>
      <c r="C59" s="12">
        <v>830</v>
      </c>
      <c r="D59" s="12">
        <v>490</v>
      </c>
      <c r="E59" s="12">
        <v>290</v>
      </c>
      <c r="F59" s="12">
        <v>650</v>
      </c>
      <c r="G59" s="167">
        <v>1300</v>
      </c>
      <c r="H59" s="13">
        <v>380</v>
      </c>
      <c r="I59" s="12">
        <v>830</v>
      </c>
      <c r="J59" s="167">
        <v>500</v>
      </c>
      <c r="K59" s="309">
        <v>150</v>
      </c>
      <c r="L59" s="309">
        <v>100</v>
      </c>
      <c r="M59" s="167">
        <f t="shared" ref="M59" si="11">J59</f>
        <v>500</v>
      </c>
      <c r="N59" s="167">
        <f t="shared" ref="N59" si="12">K59</f>
        <v>150</v>
      </c>
      <c r="O59" s="12">
        <f t="shared" si="4"/>
        <v>830</v>
      </c>
      <c r="P59" s="167">
        <v>830</v>
      </c>
      <c r="Q59" s="12">
        <v>290</v>
      </c>
      <c r="R59" s="12">
        <v>500</v>
      </c>
      <c r="S59" s="167">
        <v>500</v>
      </c>
      <c r="T59" s="12">
        <v>120</v>
      </c>
      <c r="U59" s="12">
        <v>220</v>
      </c>
      <c r="V59" s="167">
        <v>440</v>
      </c>
      <c r="W59" s="12"/>
      <c r="X59" s="12">
        <v>220</v>
      </c>
      <c r="Y59" s="167">
        <v>440</v>
      </c>
      <c r="Z59" s="12"/>
      <c r="AA59" s="12">
        <v>220</v>
      </c>
      <c r="AB59" s="167">
        <v>440</v>
      </c>
      <c r="AC59" s="12"/>
      <c r="AD59" s="12"/>
      <c r="AE59" s="12"/>
      <c r="AF59" s="12"/>
      <c r="AG59" s="167">
        <f t="shared" si="9"/>
        <v>2650</v>
      </c>
      <c r="AH59" s="167">
        <f t="shared" si="10"/>
        <v>410</v>
      </c>
    </row>
    <row r="60" spans="1:34" ht="11.4" customHeight="1" x14ac:dyDescent="0.25">
      <c r="A60" s="5">
        <v>56</v>
      </c>
      <c r="B60" s="5" t="s">
        <v>148</v>
      </c>
      <c r="C60" s="12"/>
      <c r="D60" s="12"/>
      <c r="E60" s="12"/>
      <c r="F60" s="11"/>
      <c r="G60" s="167"/>
      <c r="H60" s="13"/>
      <c r="I60" s="12"/>
      <c r="J60" s="313"/>
      <c r="K60" s="309"/>
      <c r="L60" s="314"/>
      <c r="M60" s="167"/>
      <c r="N60" s="167"/>
      <c r="O60" s="12"/>
      <c r="P60" s="12"/>
      <c r="Q60" s="12"/>
      <c r="R60" s="12"/>
      <c r="S60" s="12"/>
      <c r="T60" s="12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67">
        <f t="shared" si="9"/>
        <v>0</v>
      </c>
      <c r="AH60" s="167">
        <f t="shared" si="10"/>
        <v>0</v>
      </c>
    </row>
    <row r="61" spans="1:34" ht="11.4" customHeight="1" x14ac:dyDescent="0.25">
      <c r="A61" s="5">
        <v>57</v>
      </c>
      <c r="B61" s="5" t="s">
        <v>149</v>
      </c>
      <c r="C61" s="12"/>
      <c r="D61" s="12"/>
      <c r="E61" s="12"/>
      <c r="F61" s="11"/>
      <c r="G61" s="167"/>
      <c r="H61" s="13"/>
      <c r="I61" s="12"/>
      <c r="J61" s="313"/>
      <c r="K61" s="309"/>
      <c r="L61" s="314"/>
      <c r="M61" s="167"/>
      <c r="N61" s="167"/>
      <c r="O61" s="12"/>
      <c r="P61" s="12"/>
      <c r="Q61" s="12"/>
      <c r="R61" s="12"/>
      <c r="S61" s="12"/>
      <c r="T61" s="1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67">
        <f t="shared" si="9"/>
        <v>0</v>
      </c>
      <c r="AH61" s="167">
        <f t="shared" si="10"/>
        <v>0</v>
      </c>
    </row>
    <row r="62" spans="1:34" ht="11.4" customHeight="1" x14ac:dyDescent="0.25">
      <c r="A62" s="52"/>
      <c r="B62" s="51" t="s">
        <v>147</v>
      </c>
      <c r="C62" s="167">
        <f>SUM(C5:C61)</f>
        <v>119843</v>
      </c>
      <c r="D62" s="167">
        <f t="shared" ref="D62:AH62" si="13">SUM(D5:D61)</f>
        <v>52150</v>
      </c>
      <c r="E62" s="167">
        <f t="shared" si="13"/>
        <v>56789</v>
      </c>
      <c r="F62" s="167">
        <f t="shared" si="13"/>
        <v>85380</v>
      </c>
      <c r="G62" s="167">
        <f t="shared" si="13"/>
        <v>170560</v>
      </c>
      <c r="H62" s="167">
        <f t="shared" si="13"/>
        <v>72300</v>
      </c>
      <c r="I62" s="167">
        <f t="shared" si="13"/>
        <v>119843</v>
      </c>
      <c r="J62" s="167">
        <f t="shared" si="13"/>
        <v>63320</v>
      </c>
      <c r="K62" s="167">
        <f t="shared" si="13"/>
        <v>29010</v>
      </c>
      <c r="L62" s="167">
        <f t="shared" si="13"/>
        <v>10090</v>
      </c>
      <c r="M62" s="167">
        <f t="shared" si="13"/>
        <v>63320</v>
      </c>
      <c r="N62" s="167">
        <f t="shared" si="13"/>
        <v>29010</v>
      </c>
      <c r="O62" s="167">
        <f t="shared" si="13"/>
        <v>119843</v>
      </c>
      <c r="P62" s="167">
        <f t="shared" si="13"/>
        <v>119839</v>
      </c>
      <c r="Q62" s="167">
        <f t="shared" si="13"/>
        <v>56307</v>
      </c>
      <c r="R62" s="167">
        <f t="shared" si="13"/>
        <v>97810</v>
      </c>
      <c r="S62" s="167">
        <f t="shared" si="13"/>
        <v>98038</v>
      </c>
      <c r="T62" s="167">
        <f t="shared" si="13"/>
        <v>48040</v>
      </c>
      <c r="U62" s="167">
        <f t="shared" si="13"/>
        <v>1162</v>
      </c>
      <c r="V62" s="167">
        <f t="shared" si="13"/>
        <v>2324</v>
      </c>
      <c r="W62" s="167">
        <f t="shared" si="13"/>
        <v>34</v>
      </c>
      <c r="X62" s="167">
        <f t="shared" si="13"/>
        <v>1362</v>
      </c>
      <c r="Y62" s="167">
        <f t="shared" si="13"/>
        <v>2724</v>
      </c>
      <c r="Z62" s="167">
        <f t="shared" si="13"/>
        <v>34</v>
      </c>
      <c r="AA62" s="167">
        <f t="shared" si="13"/>
        <v>987</v>
      </c>
      <c r="AB62" s="167">
        <f t="shared" si="13"/>
        <v>1974</v>
      </c>
      <c r="AC62" s="167">
        <f t="shared" si="13"/>
        <v>10</v>
      </c>
      <c r="AD62" s="167">
        <f t="shared" si="13"/>
        <v>850</v>
      </c>
      <c r="AE62" s="167">
        <f t="shared" si="13"/>
        <v>1300</v>
      </c>
      <c r="AF62" s="167">
        <f t="shared" si="13"/>
        <v>0</v>
      </c>
      <c r="AG62" s="167">
        <f t="shared" si="13"/>
        <v>226199</v>
      </c>
      <c r="AH62" s="167">
        <f t="shared" si="13"/>
        <v>104425</v>
      </c>
    </row>
    <row r="64" spans="1:34" ht="11.4" customHeight="1" x14ac:dyDescent="0.25">
      <c r="B64" s="569" t="s">
        <v>318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70" t="s">
        <v>319</v>
      </c>
      <c r="M64" s="570"/>
      <c r="N64" s="570"/>
    </row>
    <row r="65" spans="2:14" ht="11.4" customHeight="1" x14ac:dyDescent="0.25">
      <c r="B65" s="521"/>
      <c r="C65" s="521"/>
      <c r="D65" s="521"/>
      <c r="E65" s="521"/>
      <c r="F65" s="521"/>
      <c r="G65" s="521"/>
      <c r="H65" s="521"/>
      <c r="I65" s="521"/>
      <c r="J65" s="522"/>
      <c r="K65" s="522"/>
      <c r="L65" s="522"/>
      <c r="M65" s="522"/>
      <c r="N65" s="521"/>
    </row>
    <row r="66" spans="2:14" ht="11.4" customHeight="1" x14ac:dyDescent="0.25">
      <c r="B66" s="569" t="s">
        <v>320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 t="s">
        <v>321</v>
      </c>
      <c r="M66" s="569"/>
      <c r="N66" s="569"/>
    </row>
  </sheetData>
  <mergeCells count="21">
    <mergeCell ref="AG3:AH3"/>
    <mergeCell ref="O2:AH2"/>
    <mergeCell ref="C2:E3"/>
    <mergeCell ref="A1:AF1"/>
    <mergeCell ref="A2:A4"/>
    <mergeCell ref="B2:B4"/>
    <mergeCell ref="M3:N3"/>
    <mergeCell ref="U3:W3"/>
    <mergeCell ref="X3:Z3"/>
    <mergeCell ref="AD3:AF3"/>
    <mergeCell ref="O3:Q3"/>
    <mergeCell ref="R3:T3"/>
    <mergeCell ref="F3:H3"/>
    <mergeCell ref="I3:K3"/>
    <mergeCell ref="AA3:AC3"/>
    <mergeCell ref="F2:H2"/>
    <mergeCell ref="I2:N2"/>
    <mergeCell ref="B64:K64"/>
    <mergeCell ref="L64:N64"/>
    <mergeCell ref="B66:K66"/>
    <mergeCell ref="L66:N66"/>
  </mergeCells>
  <pageMargins left="0" right="0" top="0" bottom="0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66"/>
  <sheetViews>
    <sheetView view="pageBreakPreview" zoomScale="150" zoomScaleNormal="100" zoomScaleSheetLayoutView="150" workbookViewId="0">
      <pane xSplit="2" ySplit="5" topLeftCell="H57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6640625" style="18" customWidth="1"/>
    <col min="2" max="2" width="13.109375" style="18" customWidth="1"/>
    <col min="3" max="4" width="8.33203125" style="18" customWidth="1"/>
    <col min="5" max="5" width="10.88671875" style="18" customWidth="1"/>
    <col min="6" max="6" width="10.109375" style="18" customWidth="1"/>
    <col min="7" max="7" width="10.33203125" style="18" customWidth="1"/>
    <col min="8" max="9" width="9.44140625" style="18" customWidth="1"/>
    <col min="10" max="12" width="14.109375" style="18" customWidth="1"/>
    <col min="13" max="13" width="9.44140625" style="18" customWidth="1"/>
    <col min="14" max="14" width="11.5546875" style="18" customWidth="1"/>
    <col min="15" max="15" width="10.44140625" style="18" customWidth="1"/>
    <col min="16" max="16" width="13.5546875" style="18" customWidth="1"/>
    <col min="17" max="17" width="12.33203125" style="18" customWidth="1"/>
    <col min="18" max="18" width="12" style="18" customWidth="1"/>
    <col min="19" max="20" width="9.6640625" style="18" customWidth="1"/>
    <col min="21" max="16384" width="4.33203125" style="18"/>
  </cols>
  <sheetData>
    <row r="1" spans="1:20" ht="20.399999999999999" customHeight="1" x14ac:dyDescent="0.25">
      <c r="A1" s="586" t="s">
        <v>281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</row>
    <row r="2" spans="1:20" s="19" customFormat="1" ht="33" customHeight="1" x14ac:dyDescent="0.25">
      <c r="A2" s="580" t="s">
        <v>0</v>
      </c>
      <c r="B2" s="581" t="s">
        <v>82</v>
      </c>
      <c r="C2" s="572" t="s">
        <v>270</v>
      </c>
      <c r="D2" s="573"/>
      <c r="E2" s="574"/>
      <c r="F2" s="566" t="s">
        <v>47</v>
      </c>
      <c r="G2" s="567"/>
      <c r="H2" s="567"/>
      <c r="I2" s="567"/>
      <c r="J2" s="567"/>
      <c r="K2" s="567"/>
      <c r="L2" s="568"/>
      <c r="M2" s="571" t="s">
        <v>12</v>
      </c>
      <c r="N2" s="571"/>
      <c r="O2" s="571"/>
      <c r="P2" s="571"/>
      <c r="Q2" s="571"/>
      <c r="R2" s="571"/>
      <c r="S2" s="571"/>
      <c r="T2" s="571"/>
    </row>
    <row r="3" spans="1:20" s="19" customFormat="1" ht="49.95" customHeight="1" x14ac:dyDescent="0.25">
      <c r="A3" s="580"/>
      <c r="B3" s="581"/>
      <c r="C3" s="575"/>
      <c r="D3" s="576"/>
      <c r="E3" s="577"/>
      <c r="F3" s="588" t="s">
        <v>155</v>
      </c>
      <c r="G3" s="571"/>
      <c r="H3" s="571"/>
      <c r="I3" s="324" t="s">
        <v>186</v>
      </c>
      <c r="J3" s="325" t="s">
        <v>188</v>
      </c>
      <c r="K3" s="589" t="s">
        <v>38</v>
      </c>
      <c r="L3" s="590"/>
      <c r="M3" s="571" t="s">
        <v>18</v>
      </c>
      <c r="N3" s="571"/>
      <c r="O3" s="571"/>
      <c r="P3" s="571" t="s">
        <v>22</v>
      </c>
      <c r="Q3" s="571"/>
      <c r="R3" s="571"/>
      <c r="S3" s="571" t="s">
        <v>4</v>
      </c>
      <c r="T3" s="571"/>
    </row>
    <row r="4" spans="1:20" s="19" customFormat="1" ht="54" customHeight="1" x14ac:dyDescent="0.25">
      <c r="A4" s="580"/>
      <c r="B4" s="581"/>
      <c r="C4" s="20" t="s">
        <v>278</v>
      </c>
      <c r="D4" s="339" t="s">
        <v>279</v>
      </c>
      <c r="E4" s="20" t="s">
        <v>280</v>
      </c>
      <c r="F4" s="77" t="s">
        <v>299</v>
      </c>
      <c r="G4" s="340" t="s">
        <v>338</v>
      </c>
      <c r="H4" s="77" t="s">
        <v>11</v>
      </c>
      <c r="I4" s="77" t="s">
        <v>257</v>
      </c>
      <c r="J4" s="77" t="s">
        <v>257</v>
      </c>
      <c r="K4" s="340" t="s">
        <v>258</v>
      </c>
      <c r="L4" s="340" t="s">
        <v>11</v>
      </c>
      <c r="M4" s="77" t="s">
        <v>265</v>
      </c>
      <c r="N4" s="340" t="s">
        <v>331</v>
      </c>
      <c r="O4" s="77" t="s">
        <v>11</v>
      </c>
      <c r="P4" s="77" t="s">
        <v>282</v>
      </c>
      <c r="Q4" s="340" t="s">
        <v>336</v>
      </c>
      <c r="R4" s="77" t="s">
        <v>11</v>
      </c>
      <c r="S4" s="324" t="s">
        <v>283</v>
      </c>
      <c r="T4" s="77" t="s">
        <v>11</v>
      </c>
    </row>
    <row r="5" spans="1:20" s="19" customFormat="1" ht="12" x14ac:dyDescent="0.25">
      <c r="A5" s="49">
        <v>1</v>
      </c>
      <c r="B5" s="5" t="s">
        <v>93</v>
      </c>
      <c r="C5" s="12">
        <v>41770</v>
      </c>
      <c r="D5" s="12">
        <v>21411</v>
      </c>
      <c r="E5" s="60">
        <v>38011</v>
      </c>
      <c r="F5" s="13">
        <v>21411</v>
      </c>
      <c r="G5" s="152">
        <v>4280</v>
      </c>
      <c r="H5" s="13">
        <v>3900</v>
      </c>
      <c r="I5" s="13">
        <v>1000</v>
      </c>
      <c r="J5" s="13">
        <v>500</v>
      </c>
      <c r="K5" s="152">
        <v>41770</v>
      </c>
      <c r="L5" s="152">
        <v>58200</v>
      </c>
      <c r="M5" s="13">
        <v>41770</v>
      </c>
      <c r="N5" s="82">
        <v>58200</v>
      </c>
      <c r="O5" s="12">
        <v>53200</v>
      </c>
      <c r="P5" s="12">
        <v>8310</v>
      </c>
      <c r="Q5" s="82">
        <v>9980</v>
      </c>
      <c r="R5" s="12">
        <v>9890</v>
      </c>
      <c r="S5" s="82">
        <f t="shared" ref="S5" si="0">Q5+N5</f>
        <v>68180</v>
      </c>
      <c r="T5" s="82">
        <f t="shared" ref="T5" si="1">R5+O5</f>
        <v>63090</v>
      </c>
    </row>
    <row r="6" spans="1:20" s="19" customFormat="1" ht="12" x14ac:dyDescent="0.25">
      <c r="A6" s="49">
        <v>2</v>
      </c>
      <c r="B6" s="5" t="s">
        <v>94</v>
      </c>
      <c r="C6" s="12">
        <v>16888</v>
      </c>
      <c r="D6" s="12">
        <v>9561</v>
      </c>
      <c r="E6" s="60">
        <v>15924</v>
      </c>
      <c r="F6" s="13">
        <v>9561</v>
      </c>
      <c r="G6" s="152">
        <v>2200</v>
      </c>
      <c r="H6" s="13">
        <v>1900</v>
      </c>
      <c r="I6" s="13">
        <v>100</v>
      </c>
      <c r="J6" s="13"/>
      <c r="K6" s="152">
        <v>16888</v>
      </c>
      <c r="L6" s="152">
        <v>24000</v>
      </c>
      <c r="M6" s="13">
        <v>16888</v>
      </c>
      <c r="N6" s="82">
        <v>24000</v>
      </c>
      <c r="O6" s="12">
        <v>22300</v>
      </c>
      <c r="P6" s="12">
        <v>11000</v>
      </c>
      <c r="Q6" s="82">
        <v>13200</v>
      </c>
      <c r="R6" s="12">
        <v>12400</v>
      </c>
      <c r="S6" s="82">
        <f t="shared" ref="S6:S59" si="2">Q6+N6</f>
        <v>37200</v>
      </c>
      <c r="T6" s="82">
        <f t="shared" ref="T6:T59" si="3">R6+O6</f>
        <v>34700</v>
      </c>
    </row>
    <row r="7" spans="1:20" s="19" customFormat="1" ht="12" x14ac:dyDescent="0.25">
      <c r="A7" s="49">
        <v>3</v>
      </c>
      <c r="B7" s="5" t="s">
        <v>92</v>
      </c>
      <c r="C7" s="12">
        <v>13755</v>
      </c>
      <c r="D7" s="12">
        <v>6802</v>
      </c>
      <c r="E7" s="60">
        <v>13165</v>
      </c>
      <c r="F7" s="13">
        <v>6802</v>
      </c>
      <c r="G7" s="152">
        <v>2000</v>
      </c>
      <c r="H7" s="13">
        <v>1900</v>
      </c>
      <c r="I7" s="13">
        <v>50</v>
      </c>
      <c r="J7" s="13">
        <v>50</v>
      </c>
      <c r="K7" s="152">
        <v>13755</v>
      </c>
      <c r="L7" s="152">
        <v>20000</v>
      </c>
      <c r="M7" s="13">
        <v>13755</v>
      </c>
      <c r="N7" s="82">
        <v>20000</v>
      </c>
      <c r="O7" s="12">
        <v>19750</v>
      </c>
      <c r="P7" s="12">
        <v>12700</v>
      </c>
      <c r="Q7" s="82">
        <v>17780</v>
      </c>
      <c r="R7" s="12">
        <v>16380</v>
      </c>
      <c r="S7" s="82">
        <f t="shared" si="2"/>
        <v>37780</v>
      </c>
      <c r="T7" s="82">
        <f t="shared" si="3"/>
        <v>36130</v>
      </c>
    </row>
    <row r="8" spans="1:20" s="19" customFormat="1" ht="12" x14ac:dyDescent="0.25">
      <c r="A8" s="52">
        <v>4</v>
      </c>
      <c r="B8" s="541" t="s">
        <v>95</v>
      </c>
      <c r="C8" s="12">
        <v>11510</v>
      </c>
      <c r="D8" s="12">
        <v>5507</v>
      </c>
      <c r="E8" s="12">
        <v>8406</v>
      </c>
      <c r="F8" s="13">
        <v>5507</v>
      </c>
      <c r="G8" s="161">
        <v>1500</v>
      </c>
      <c r="H8" s="13">
        <v>1400</v>
      </c>
      <c r="I8" s="13">
        <v>200</v>
      </c>
      <c r="J8" s="13"/>
      <c r="K8" s="161">
        <v>11510</v>
      </c>
      <c r="L8" s="161">
        <v>18400</v>
      </c>
      <c r="M8" s="13">
        <v>11510</v>
      </c>
      <c r="N8" s="167">
        <v>18400</v>
      </c>
      <c r="O8" s="12">
        <v>13450</v>
      </c>
      <c r="P8" s="12">
        <v>11500</v>
      </c>
      <c r="Q8" s="167">
        <v>17200</v>
      </c>
      <c r="R8" s="12">
        <v>12800</v>
      </c>
      <c r="S8" s="167">
        <f t="shared" si="2"/>
        <v>35600</v>
      </c>
      <c r="T8" s="167">
        <f t="shared" si="3"/>
        <v>26250</v>
      </c>
    </row>
    <row r="9" spans="1:20" s="19" customFormat="1" ht="12" x14ac:dyDescent="0.25">
      <c r="A9" s="52">
        <v>5</v>
      </c>
      <c r="B9" s="5" t="s">
        <v>96</v>
      </c>
      <c r="C9" s="12">
        <v>11620</v>
      </c>
      <c r="D9" s="12">
        <v>3050</v>
      </c>
      <c r="E9" s="60">
        <v>7929</v>
      </c>
      <c r="F9" s="13">
        <v>3050</v>
      </c>
      <c r="G9" s="152">
        <v>1000</v>
      </c>
      <c r="H9" s="13">
        <v>900</v>
      </c>
      <c r="I9" s="13">
        <v>1500</v>
      </c>
      <c r="J9" s="13">
        <v>500</v>
      </c>
      <c r="K9" s="152">
        <v>11620</v>
      </c>
      <c r="L9" s="152">
        <v>16800</v>
      </c>
      <c r="M9" s="13">
        <v>11620</v>
      </c>
      <c r="N9" s="82">
        <v>16800</v>
      </c>
      <c r="O9" s="12">
        <v>11100</v>
      </c>
      <c r="P9" s="12">
        <v>6600</v>
      </c>
      <c r="Q9" s="82">
        <v>8000</v>
      </c>
      <c r="R9" s="12">
        <v>8000</v>
      </c>
      <c r="S9" s="82">
        <f t="shared" si="2"/>
        <v>24800</v>
      </c>
      <c r="T9" s="82">
        <f t="shared" si="3"/>
        <v>19100</v>
      </c>
    </row>
    <row r="10" spans="1:20" s="19" customFormat="1" ht="12" x14ac:dyDescent="0.25">
      <c r="A10" s="52">
        <v>6</v>
      </c>
      <c r="B10" s="5" t="s">
        <v>97</v>
      </c>
      <c r="C10" s="12">
        <v>44790</v>
      </c>
      <c r="D10" s="12">
        <v>21001</v>
      </c>
      <c r="E10" s="214">
        <v>34137</v>
      </c>
      <c r="F10" s="13">
        <v>21001</v>
      </c>
      <c r="G10" s="152">
        <v>5500</v>
      </c>
      <c r="H10" s="13">
        <v>4500</v>
      </c>
      <c r="I10" s="13">
        <v>200</v>
      </c>
      <c r="J10" s="13">
        <v>200</v>
      </c>
      <c r="K10" s="152">
        <v>44790</v>
      </c>
      <c r="L10" s="152">
        <v>62500</v>
      </c>
      <c r="M10" s="13">
        <v>44790</v>
      </c>
      <c r="N10" s="82">
        <v>62500</v>
      </c>
      <c r="O10" s="12">
        <v>47800</v>
      </c>
      <c r="P10" s="12">
        <v>33945</v>
      </c>
      <c r="Q10" s="82">
        <v>44130</v>
      </c>
      <c r="R10" s="12">
        <v>39940</v>
      </c>
      <c r="S10" s="82">
        <f t="shared" si="2"/>
        <v>106630</v>
      </c>
      <c r="T10" s="82">
        <f t="shared" si="3"/>
        <v>87740</v>
      </c>
    </row>
    <row r="11" spans="1:20" s="19" customFormat="1" ht="12" x14ac:dyDescent="0.25">
      <c r="A11" s="52">
        <v>7</v>
      </c>
      <c r="B11" s="5" t="s">
        <v>98</v>
      </c>
      <c r="C11" s="12">
        <v>7215</v>
      </c>
      <c r="D11" s="12">
        <v>3910</v>
      </c>
      <c r="E11" s="60">
        <v>3000</v>
      </c>
      <c r="F11" s="13">
        <v>3910</v>
      </c>
      <c r="G11" s="152">
        <v>1000</v>
      </c>
      <c r="H11" s="13">
        <v>700</v>
      </c>
      <c r="I11" s="13">
        <v>100</v>
      </c>
      <c r="J11" s="13">
        <v>100</v>
      </c>
      <c r="K11" s="152">
        <v>7215</v>
      </c>
      <c r="L11" s="152">
        <v>11000</v>
      </c>
      <c r="M11" s="13">
        <v>7215</v>
      </c>
      <c r="N11" s="82">
        <v>11000</v>
      </c>
      <c r="O11" s="12">
        <v>4200</v>
      </c>
      <c r="P11" s="12">
        <v>7170</v>
      </c>
      <c r="Q11" s="82">
        <v>10100</v>
      </c>
      <c r="R11" s="12">
        <v>10000</v>
      </c>
      <c r="S11" s="82">
        <f t="shared" si="2"/>
        <v>21100</v>
      </c>
      <c r="T11" s="82">
        <f t="shared" si="3"/>
        <v>14200</v>
      </c>
    </row>
    <row r="12" spans="1:20" s="19" customFormat="1" ht="12" x14ac:dyDescent="0.25">
      <c r="A12" s="52">
        <v>8</v>
      </c>
      <c r="B12" s="5" t="s">
        <v>99</v>
      </c>
      <c r="C12" s="65">
        <v>20126</v>
      </c>
      <c r="D12" s="65">
        <v>8042</v>
      </c>
      <c r="E12" s="60">
        <v>19262</v>
      </c>
      <c r="F12" s="13">
        <v>8042</v>
      </c>
      <c r="G12" s="152">
        <v>2000</v>
      </c>
      <c r="H12" s="66">
        <v>1800</v>
      </c>
      <c r="I12" s="66">
        <v>200</v>
      </c>
      <c r="J12" s="66"/>
      <c r="K12" s="152">
        <v>20126</v>
      </c>
      <c r="L12" s="152">
        <v>28600</v>
      </c>
      <c r="M12" s="13">
        <v>20126</v>
      </c>
      <c r="N12" s="82">
        <v>28600</v>
      </c>
      <c r="O12" s="12">
        <v>27300</v>
      </c>
      <c r="P12" s="65">
        <v>7800</v>
      </c>
      <c r="Q12" s="82">
        <v>9360</v>
      </c>
      <c r="R12" s="65">
        <v>8500</v>
      </c>
      <c r="S12" s="82">
        <f t="shared" si="2"/>
        <v>37960</v>
      </c>
      <c r="T12" s="82">
        <f t="shared" si="3"/>
        <v>35800</v>
      </c>
    </row>
    <row r="13" spans="1:20" s="19" customFormat="1" ht="12" x14ac:dyDescent="0.25">
      <c r="A13" s="52">
        <v>9</v>
      </c>
      <c r="B13" s="5" t="s">
        <v>100</v>
      </c>
      <c r="C13" s="228">
        <v>10882</v>
      </c>
      <c r="D13" s="228">
        <v>3200</v>
      </c>
      <c r="E13" s="232">
        <v>7850</v>
      </c>
      <c r="F13" s="13">
        <v>3200</v>
      </c>
      <c r="G13" s="152">
        <v>1250</v>
      </c>
      <c r="H13" s="247">
        <v>950</v>
      </c>
      <c r="I13" s="247">
        <v>100</v>
      </c>
      <c r="J13" s="247">
        <v>100</v>
      </c>
      <c r="K13" s="152">
        <v>10882</v>
      </c>
      <c r="L13" s="152">
        <v>16000</v>
      </c>
      <c r="M13" s="13">
        <v>10882</v>
      </c>
      <c r="N13" s="82">
        <v>16000</v>
      </c>
      <c r="O13" s="12">
        <v>11800</v>
      </c>
      <c r="P13" s="228">
        <v>10800</v>
      </c>
      <c r="Q13" s="254">
        <v>13000</v>
      </c>
      <c r="R13" s="228">
        <v>9400</v>
      </c>
      <c r="S13" s="82">
        <f t="shared" si="2"/>
        <v>29000</v>
      </c>
      <c r="T13" s="82">
        <f t="shared" si="3"/>
        <v>21200</v>
      </c>
    </row>
    <row r="14" spans="1:20" s="19" customFormat="1" ht="12" x14ac:dyDescent="0.25">
      <c r="A14" s="52">
        <v>10</v>
      </c>
      <c r="B14" s="541" t="s">
        <v>101</v>
      </c>
      <c r="C14" s="12">
        <v>14603</v>
      </c>
      <c r="D14" s="12">
        <v>10631</v>
      </c>
      <c r="E14" s="12">
        <v>11700</v>
      </c>
      <c r="F14" s="13">
        <v>10631</v>
      </c>
      <c r="G14" s="161">
        <v>2380</v>
      </c>
      <c r="H14" s="13">
        <v>1800</v>
      </c>
      <c r="I14" s="13">
        <v>100</v>
      </c>
      <c r="J14" s="13">
        <v>200</v>
      </c>
      <c r="K14" s="161">
        <v>14603</v>
      </c>
      <c r="L14" s="161">
        <v>22500</v>
      </c>
      <c r="M14" s="13">
        <v>14603</v>
      </c>
      <c r="N14" s="167">
        <v>22500</v>
      </c>
      <c r="O14" s="12">
        <v>17600</v>
      </c>
      <c r="P14" s="12">
        <v>14577</v>
      </c>
      <c r="Q14" s="167">
        <v>20350</v>
      </c>
      <c r="R14" s="12">
        <v>18800</v>
      </c>
      <c r="S14" s="167">
        <f t="shared" si="2"/>
        <v>42850</v>
      </c>
      <c r="T14" s="167">
        <f t="shared" si="3"/>
        <v>36400</v>
      </c>
    </row>
    <row r="15" spans="1:20" s="19" customFormat="1" ht="12" x14ac:dyDescent="0.25">
      <c r="A15" s="52">
        <v>11</v>
      </c>
      <c r="B15" s="5" t="s">
        <v>102</v>
      </c>
      <c r="C15" s="12">
        <v>9712</v>
      </c>
      <c r="D15" s="12">
        <v>3238</v>
      </c>
      <c r="E15" s="60">
        <v>8949</v>
      </c>
      <c r="F15" s="13">
        <v>3238</v>
      </c>
      <c r="G15" s="152">
        <v>1100</v>
      </c>
      <c r="H15" s="13">
        <v>1000</v>
      </c>
      <c r="I15" s="13">
        <v>200</v>
      </c>
      <c r="J15" s="13"/>
      <c r="K15" s="152">
        <v>9712</v>
      </c>
      <c r="L15" s="152">
        <v>13000</v>
      </c>
      <c r="M15" s="13">
        <v>9712</v>
      </c>
      <c r="N15" s="82">
        <v>13000</v>
      </c>
      <c r="O15" s="12">
        <v>12800</v>
      </c>
      <c r="P15" s="12">
        <v>4900</v>
      </c>
      <c r="Q15" s="82">
        <v>6000</v>
      </c>
      <c r="R15" s="12">
        <v>6000</v>
      </c>
      <c r="S15" s="82">
        <f t="shared" si="2"/>
        <v>19000</v>
      </c>
      <c r="T15" s="82">
        <f t="shared" si="3"/>
        <v>18800</v>
      </c>
    </row>
    <row r="16" spans="1:20" s="19" customFormat="1" ht="12" x14ac:dyDescent="0.25">
      <c r="A16" s="52">
        <v>12</v>
      </c>
      <c r="B16" s="5" t="s">
        <v>103</v>
      </c>
      <c r="C16" s="65">
        <v>11715</v>
      </c>
      <c r="D16" s="65">
        <v>6122</v>
      </c>
      <c r="E16" s="60">
        <v>9356</v>
      </c>
      <c r="F16" s="13">
        <v>6122</v>
      </c>
      <c r="G16" s="152">
        <v>2000</v>
      </c>
      <c r="H16" s="66">
        <v>1800</v>
      </c>
      <c r="I16" s="66">
        <v>500</v>
      </c>
      <c r="J16" s="66">
        <v>500</v>
      </c>
      <c r="K16" s="152">
        <v>11715</v>
      </c>
      <c r="L16" s="152">
        <v>16800</v>
      </c>
      <c r="M16" s="13">
        <v>11715</v>
      </c>
      <c r="N16" s="82">
        <v>16800</v>
      </c>
      <c r="O16" s="12">
        <v>13100</v>
      </c>
      <c r="P16" s="65">
        <v>11850</v>
      </c>
      <c r="Q16" s="82">
        <v>15400</v>
      </c>
      <c r="R16" s="65">
        <v>12164</v>
      </c>
      <c r="S16" s="82">
        <f t="shared" si="2"/>
        <v>32200</v>
      </c>
      <c r="T16" s="82">
        <f t="shared" si="3"/>
        <v>25264</v>
      </c>
    </row>
    <row r="17" spans="1:20" s="19" customFormat="1" ht="12" x14ac:dyDescent="0.25">
      <c r="A17" s="52">
        <v>13</v>
      </c>
      <c r="B17" s="541" t="s">
        <v>104</v>
      </c>
      <c r="C17" s="12">
        <v>8382</v>
      </c>
      <c r="D17" s="12">
        <v>4792</v>
      </c>
      <c r="E17" s="12">
        <v>5318</v>
      </c>
      <c r="F17" s="13">
        <v>4792</v>
      </c>
      <c r="G17" s="161">
        <v>1000</v>
      </c>
      <c r="H17" s="13">
        <v>700</v>
      </c>
      <c r="I17" s="13">
        <v>300</v>
      </c>
      <c r="J17" s="13">
        <v>300</v>
      </c>
      <c r="K17" s="161">
        <v>8382</v>
      </c>
      <c r="L17" s="161">
        <v>12200</v>
      </c>
      <c r="M17" s="13">
        <v>8382</v>
      </c>
      <c r="N17" s="167">
        <v>12200</v>
      </c>
      <c r="O17" s="12">
        <v>8000</v>
      </c>
      <c r="P17" s="12">
        <v>6900</v>
      </c>
      <c r="Q17" s="167">
        <v>8300</v>
      </c>
      <c r="R17" s="12">
        <v>6200</v>
      </c>
      <c r="S17" s="167">
        <f t="shared" si="2"/>
        <v>20500</v>
      </c>
      <c r="T17" s="167">
        <f t="shared" si="3"/>
        <v>14200</v>
      </c>
    </row>
    <row r="18" spans="1:20" s="19" customFormat="1" ht="12" x14ac:dyDescent="0.25">
      <c r="A18" s="52">
        <v>14</v>
      </c>
      <c r="B18" s="5" t="s">
        <v>105</v>
      </c>
      <c r="C18" s="228">
        <v>10368</v>
      </c>
      <c r="D18" s="228">
        <v>5036</v>
      </c>
      <c r="E18" s="228">
        <v>9500</v>
      </c>
      <c r="F18" s="13">
        <v>5036</v>
      </c>
      <c r="G18" s="253">
        <v>1600</v>
      </c>
      <c r="H18" s="247">
        <v>1500</v>
      </c>
      <c r="I18" s="247">
        <v>400</v>
      </c>
      <c r="J18" s="247">
        <v>200</v>
      </c>
      <c r="K18" s="152">
        <v>10368</v>
      </c>
      <c r="L18" s="152">
        <v>15300</v>
      </c>
      <c r="M18" s="247">
        <v>10368</v>
      </c>
      <c r="N18" s="254">
        <v>15300</v>
      </c>
      <c r="O18" s="228">
        <v>14300</v>
      </c>
      <c r="P18" s="228">
        <v>10368</v>
      </c>
      <c r="Q18" s="252">
        <v>14500</v>
      </c>
      <c r="R18" s="228">
        <v>11400</v>
      </c>
      <c r="S18" s="82">
        <f t="shared" si="2"/>
        <v>29800</v>
      </c>
      <c r="T18" s="82">
        <f t="shared" si="3"/>
        <v>25700</v>
      </c>
    </row>
    <row r="19" spans="1:20" s="19" customFormat="1" ht="12" x14ac:dyDescent="0.25">
      <c r="A19" s="52">
        <v>15</v>
      </c>
      <c r="B19" s="5" t="s">
        <v>106</v>
      </c>
      <c r="C19" s="228">
        <v>9703</v>
      </c>
      <c r="D19" s="228">
        <v>4013</v>
      </c>
      <c r="E19" s="232">
        <v>6939</v>
      </c>
      <c r="F19" s="13">
        <v>4013</v>
      </c>
      <c r="G19" s="152">
        <v>1100</v>
      </c>
      <c r="H19" s="247">
        <v>1000</v>
      </c>
      <c r="I19" s="247">
        <v>200</v>
      </c>
      <c r="J19" s="247">
        <v>50</v>
      </c>
      <c r="K19" s="152">
        <v>9703</v>
      </c>
      <c r="L19" s="152">
        <v>13800</v>
      </c>
      <c r="M19" s="13">
        <v>9703</v>
      </c>
      <c r="N19" s="82">
        <v>13800</v>
      </c>
      <c r="O19" s="12">
        <v>9750</v>
      </c>
      <c r="P19" s="228">
        <v>3400</v>
      </c>
      <c r="Q19" s="254">
        <v>3960</v>
      </c>
      <c r="R19" s="228">
        <v>3469</v>
      </c>
      <c r="S19" s="82">
        <f t="shared" si="2"/>
        <v>17760</v>
      </c>
      <c r="T19" s="82">
        <f t="shared" si="3"/>
        <v>13219</v>
      </c>
    </row>
    <row r="20" spans="1:20" s="19" customFormat="1" ht="12" x14ac:dyDescent="0.25">
      <c r="A20" s="52">
        <v>16</v>
      </c>
      <c r="B20" s="5" t="s">
        <v>107</v>
      </c>
      <c r="C20" s="12">
        <v>7303</v>
      </c>
      <c r="D20" s="12">
        <v>3244</v>
      </c>
      <c r="E20" s="60">
        <v>5935</v>
      </c>
      <c r="F20" s="13">
        <v>3244</v>
      </c>
      <c r="G20" s="152">
        <v>1000</v>
      </c>
      <c r="H20" s="13">
        <v>900</v>
      </c>
      <c r="I20" s="13">
        <v>200</v>
      </c>
      <c r="J20" s="13">
        <v>50</v>
      </c>
      <c r="K20" s="152">
        <v>7303</v>
      </c>
      <c r="L20" s="152">
        <v>10200</v>
      </c>
      <c r="M20" s="13">
        <v>7303</v>
      </c>
      <c r="N20" s="82">
        <v>10200</v>
      </c>
      <c r="O20" s="12">
        <v>8350</v>
      </c>
      <c r="P20" s="12">
        <v>7121</v>
      </c>
      <c r="Q20" s="82">
        <v>9260</v>
      </c>
      <c r="R20" s="12">
        <v>5935</v>
      </c>
      <c r="S20" s="82">
        <f t="shared" si="2"/>
        <v>19460</v>
      </c>
      <c r="T20" s="82">
        <f t="shared" si="3"/>
        <v>14285</v>
      </c>
    </row>
    <row r="21" spans="1:20" s="19" customFormat="1" ht="12" x14ac:dyDescent="0.25">
      <c r="A21" s="52">
        <v>17</v>
      </c>
      <c r="B21" s="5" t="s">
        <v>108</v>
      </c>
      <c r="C21" s="12">
        <v>17383</v>
      </c>
      <c r="D21" s="12">
        <v>2100</v>
      </c>
      <c r="E21" s="60">
        <v>10243</v>
      </c>
      <c r="F21" s="13">
        <v>2100</v>
      </c>
      <c r="G21" s="152">
        <v>650</v>
      </c>
      <c r="H21" s="13">
        <v>550</v>
      </c>
      <c r="I21" s="13">
        <v>300</v>
      </c>
      <c r="J21" s="13">
        <v>80</v>
      </c>
      <c r="K21" s="152">
        <v>17383</v>
      </c>
      <c r="L21" s="152">
        <v>19000</v>
      </c>
      <c r="M21" s="13">
        <v>17383</v>
      </c>
      <c r="N21" s="82">
        <v>19000</v>
      </c>
      <c r="O21" s="12">
        <v>14400</v>
      </c>
      <c r="P21" s="12">
        <v>14100</v>
      </c>
      <c r="Q21" s="82">
        <v>16920</v>
      </c>
      <c r="R21" s="12">
        <v>14000</v>
      </c>
      <c r="S21" s="82">
        <f t="shared" si="2"/>
        <v>35920</v>
      </c>
      <c r="T21" s="82">
        <f t="shared" si="3"/>
        <v>28400</v>
      </c>
    </row>
    <row r="22" spans="1:20" s="19" customFormat="1" ht="12" x14ac:dyDescent="0.25">
      <c r="A22" s="52">
        <v>18</v>
      </c>
      <c r="B22" s="5" t="s">
        <v>109</v>
      </c>
      <c r="C22" s="12">
        <v>17366</v>
      </c>
      <c r="D22" s="12">
        <v>6684</v>
      </c>
      <c r="E22" s="60">
        <v>16485</v>
      </c>
      <c r="F22" s="13">
        <v>6684</v>
      </c>
      <c r="G22" s="152">
        <v>2000</v>
      </c>
      <c r="H22" s="13">
        <v>1900</v>
      </c>
      <c r="I22" s="13">
        <v>300</v>
      </c>
      <c r="J22" s="13"/>
      <c r="K22" s="152">
        <v>17366</v>
      </c>
      <c r="L22" s="152">
        <v>24600</v>
      </c>
      <c r="M22" s="13">
        <v>17366</v>
      </c>
      <c r="N22" s="82">
        <v>24600</v>
      </c>
      <c r="O22" s="12">
        <v>23100</v>
      </c>
      <c r="P22" s="12">
        <v>14260</v>
      </c>
      <c r="Q22" s="82">
        <v>18540</v>
      </c>
      <c r="R22" s="12">
        <v>18020</v>
      </c>
      <c r="S22" s="82">
        <f t="shared" si="2"/>
        <v>43140</v>
      </c>
      <c r="T22" s="82">
        <f t="shared" si="3"/>
        <v>41120</v>
      </c>
    </row>
    <row r="23" spans="1:20" s="19" customFormat="1" ht="12" x14ac:dyDescent="0.25">
      <c r="A23" s="52">
        <v>19</v>
      </c>
      <c r="B23" s="541" t="s">
        <v>110</v>
      </c>
      <c r="C23" s="12">
        <v>15119</v>
      </c>
      <c r="D23" s="12">
        <v>7495</v>
      </c>
      <c r="E23" s="12">
        <v>15119</v>
      </c>
      <c r="F23" s="13">
        <v>7495</v>
      </c>
      <c r="G23" s="161">
        <v>1900</v>
      </c>
      <c r="H23" s="13">
        <v>1900</v>
      </c>
      <c r="I23" s="13">
        <v>200</v>
      </c>
      <c r="J23" s="13">
        <v>200</v>
      </c>
      <c r="K23" s="161">
        <v>15119</v>
      </c>
      <c r="L23" s="161">
        <v>23000</v>
      </c>
      <c r="M23" s="13">
        <v>15119</v>
      </c>
      <c r="N23" s="167">
        <v>23000</v>
      </c>
      <c r="O23" s="12">
        <v>23000</v>
      </c>
      <c r="P23" s="12">
        <v>14640</v>
      </c>
      <c r="Q23" s="167">
        <v>17570</v>
      </c>
      <c r="R23" s="12">
        <v>15010</v>
      </c>
      <c r="S23" s="167">
        <f t="shared" si="2"/>
        <v>40570</v>
      </c>
      <c r="T23" s="167">
        <f t="shared" si="3"/>
        <v>38010</v>
      </c>
    </row>
    <row r="24" spans="1:20" s="19" customFormat="1" ht="12" x14ac:dyDescent="0.25">
      <c r="A24" s="52">
        <v>20</v>
      </c>
      <c r="B24" s="5" t="s">
        <v>111</v>
      </c>
      <c r="C24" s="228">
        <v>13149</v>
      </c>
      <c r="D24" s="228">
        <v>5346</v>
      </c>
      <c r="E24" s="232">
        <v>11353</v>
      </c>
      <c r="F24" s="13">
        <v>5346</v>
      </c>
      <c r="G24" s="152">
        <v>1700</v>
      </c>
      <c r="H24" s="247">
        <v>1600</v>
      </c>
      <c r="I24" s="247">
        <v>100</v>
      </c>
      <c r="J24" s="247">
        <v>50</v>
      </c>
      <c r="K24" s="152">
        <v>13149</v>
      </c>
      <c r="L24" s="152">
        <v>19000</v>
      </c>
      <c r="M24" s="13">
        <v>13149</v>
      </c>
      <c r="N24" s="82">
        <v>19000</v>
      </c>
      <c r="O24" s="12">
        <v>16000</v>
      </c>
      <c r="P24" s="228">
        <v>10600</v>
      </c>
      <c r="Q24" s="254">
        <v>13780</v>
      </c>
      <c r="R24" s="228">
        <v>11984</v>
      </c>
      <c r="S24" s="82">
        <f t="shared" si="2"/>
        <v>32780</v>
      </c>
      <c r="T24" s="82">
        <f t="shared" si="3"/>
        <v>27984</v>
      </c>
    </row>
    <row r="25" spans="1:20" s="19" customFormat="1" ht="12" x14ac:dyDescent="0.25">
      <c r="A25" s="52">
        <v>21</v>
      </c>
      <c r="B25" s="5" t="s">
        <v>112</v>
      </c>
      <c r="C25" s="12">
        <v>6934</v>
      </c>
      <c r="D25" s="12">
        <v>3262</v>
      </c>
      <c r="E25" s="60">
        <v>6534</v>
      </c>
      <c r="F25" s="13">
        <v>3262</v>
      </c>
      <c r="G25" s="152">
        <v>1300</v>
      </c>
      <c r="H25" s="13">
        <v>1200</v>
      </c>
      <c r="I25" s="13">
        <v>200</v>
      </c>
      <c r="J25" s="13">
        <v>200</v>
      </c>
      <c r="K25" s="152">
        <v>6934</v>
      </c>
      <c r="L25" s="152">
        <v>10100</v>
      </c>
      <c r="M25" s="13">
        <v>6934</v>
      </c>
      <c r="N25" s="82">
        <v>10100</v>
      </c>
      <c r="O25" s="12">
        <v>9850</v>
      </c>
      <c r="P25" s="12">
        <v>5600</v>
      </c>
      <c r="Q25" s="82">
        <v>6640</v>
      </c>
      <c r="R25" s="12">
        <v>5530</v>
      </c>
      <c r="S25" s="82">
        <f t="shared" si="2"/>
        <v>16740</v>
      </c>
      <c r="T25" s="82">
        <f t="shared" si="3"/>
        <v>15380</v>
      </c>
    </row>
    <row r="26" spans="1:20" s="19" customFormat="1" ht="12" x14ac:dyDescent="0.25">
      <c r="A26" s="52">
        <v>22</v>
      </c>
      <c r="B26" s="5" t="s">
        <v>113</v>
      </c>
      <c r="C26" s="12">
        <v>5568</v>
      </c>
      <c r="D26" s="12">
        <v>870</v>
      </c>
      <c r="E26" s="60">
        <v>5536</v>
      </c>
      <c r="F26" s="13">
        <v>870</v>
      </c>
      <c r="G26" s="152">
        <v>350</v>
      </c>
      <c r="H26" s="13">
        <v>340</v>
      </c>
      <c r="I26" s="13">
        <v>100</v>
      </c>
      <c r="J26" s="13"/>
      <c r="K26" s="152">
        <v>5568</v>
      </c>
      <c r="L26" s="152">
        <v>8000</v>
      </c>
      <c r="M26" s="13">
        <v>5568</v>
      </c>
      <c r="N26" s="82">
        <v>8000</v>
      </c>
      <c r="O26" s="12">
        <v>8000</v>
      </c>
      <c r="P26" s="12">
        <v>3500</v>
      </c>
      <c r="Q26" s="82">
        <v>4550</v>
      </c>
      <c r="R26" s="12">
        <v>4550</v>
      </c>
      <c r="S26" s="82">
        <f t="shared" si="2"/>
        <v>12550</v>
      </c>
      <c r="T26" s="82">
        <f t="shared" si="3"/>
        <v>12550</v>
      </c>
    </row>
    <row r="27" spans="1:20" s="19" customFormat="1" ht="12" x14ac:dyDescent="0.25">
      <c r="A27" s="52">
        <v>23</v>
      </c>
      <c r="B27" s="5" t="s">
        <v>114</v>
      </c>
      <c r="C27" s="12">
        <v>8750</v>
      </c>
      <c r="D27" s="12">
        <v>2300</v>
      </c>
      <c r="E27" s="60">
        <v>8750</v>
      </c>
      <c r="F27" s="13">
        <v>2300</v>
      </c>
      <c r="G27" s="152">
        <v>920</v>
      </c>
      <c r="H27" s="13">
        <v>920</v>
      </c>
      <c r="I27" s="13">
        <v>100</v>
      </c>
      <c r="J27" s="13"/>
      <c r="K27" s="152">
        <v>8750</v>
      </c>
      <c r="L27" s="152">
        <v>12600</v>
      </c>
      <c r="M27" s="13">
        <v>8750</v>
      </c>
      <c r="N27" s="82">
        <v>12600</v>
      </c>
      <c r="O27" s="12">
        <v>12600</v>
      </c>
      <c r="P27" s="12">
        <v>6400</v>
      </c>
      <c r="Q27" s="82">
        <v>7500</v>
      </c>
      <c r="R27" s="12">
        <v>7500</v>
      </c>
      <c r="S27" s="82">
        <f t="shared" si="2"/>
        <v>20100</v>
      </c>
      <c r="T27" s="82">
        <f t="shared" si="3"/>
        <v>20100</v>
      </c>
    </row>
    <row r="28" spans="1:20" s="19" customFormat="1" ht="12" x14ac:dyDescent="0.25">
      <c r="A28" s="52">
        <v>24</v>
      </c>
      <c r="B28" s="5" t="s">
        <v>115</v>
      </c>
      <c r="C28" s="12">
        <v>61946</v>
      </c>
      <c r="D28" s="12">
        <v>20448</v>
      </c>
      <c r="E28" s="60">
        <v>48950</v>
      </c>
      <c r="F28" s="13">
        <v>20448</v>
      </c>
      <c r="G28" s="152">
        <v>6000</v>
      </c>
      <c r="H28" s="13">
        <v>4600</v>
      </c>
      <c r="I28" s="13">
        <v>1500</v>
      </c>
      <c r="J28" s="13">
        <v>200</v>
      </c>
      <c r="K28" s="152">
        <v>61946</v>
      </c>
      <c r="L28" s="152">
        <v>81000</v>
      </c>
      <c r="M28" s="13">
        <v>61946</v>
      </c>
      <c r="N28" s="82">
        <v>81000</v>
      </c>
      <c r="O28" s="12">
        <v>64000</v>
      </c>
      <c r="P28" s="12">
        <v>45700</v>
      </c>
      <c r="Q28" s="82">
        <v>53490</v>
      </c>
      <c r="R28" s="12">
        <v>46400</v>
      </c>
      <c r="S28" s="82">
        <f t="shared" si="2"/>
        <v>134490</v>
      </c>
      <c r="T28" s="82">
        <f t="shared" si="3"/>
        <v>110400</v>
      </c>
    </row>
    <row r="29" spans="1:20" s="19" customFormat="1" ht="12" x14ac:dyDescent="0.25">
      <c r="A29" s="52">
        <v>25</v>
      </c>
      <c r="B29" s="5" t="s">
        <v>116</v>
      </c>
      <c r="C29" s="12">
        <v>14613</v>
      </c>
      <c r="D29" s="12">
        <v>7936</v>
      </c>
      <c r="E29" s="60">
        <v>13404</v>
      </c>
      <c r="F29" s="13">
        <v>7936</v>
      </c>
      <c r="G29" s="152">
        <v>3150</v>
      </c>
      <c r="H29" s="13">
        <v>3000</v>
      </c>
      <c r="I29" s="13">
        <v>50</v>
      </c>
      <c r="J29" s="13">
        <v>50</v>
      </c>
      <c r="K29" s="152">
        <v>14613</v>
      </c>
      <c r="L29" s="152">
        <v>20000</v>
      </c>
      <c r="M29" s="13">
        <v>14613</v>
      </c>
      <c r="N29" s="82">
        <v>20000</v>
      </c>
      <c r="O29" s="12">
        <v>19000</v>
      </c>
      <c r="P29" s="12">
        <v>14613</v>
      </c>
      <c r="Q29" s="82">
        <v>18000</v>
      </c>
      <c r="R29" s="12">
        <v>16000</v>
      </c>
      <c r="S29" s="82">
        <f t="shared" si="2"/>
        <v>38000</v>
      </c>
      <c r="T29" s="82">
        <f t="shared" si="3"/>
        <v>35000</v>
      </c>
    </row>
    <row r="30" spans="1:20" s="19" customFormat="1" ht="12" x14ac:dyDescent="0.25">
      <c r="A30" s="52">
        <v>26</v>
      </c>
      <c r="B30" s="541" t="s">
        <v>117</v>
      </c>
      <c r="C30" s="228">
        <v>7600</v>
      </c>
      <c r="D30" s="228">
        <v>1524</v>
      </c>
      <c r="E30" s="228">
        <v>5869</v>
      </c>
      <c r="F30" s="13">
        <v>1524</v>
      </c>
      <c r="G30" s="161">
        <v>600</v>
      </c>
      <c r="H30" s="470">
        <v>580</v>
      </c>
      <c r="I30" s="470">
        <v>100</v>
      </c>
      <c r="J30" s="470">
        <v>50</v>
      </c>
      <c r="K30" s="161">
        <v>7600</v>
      </c>
      <c r="L30" s="161">
        <v>10800</v>
      </c>
      <c r="M30" s="13">
        <v>7600</v>
      </c>
      <c r="N30" s="167">
        <v>10800</v>
      </c>
      <c r="O30" s="12">
        <v>8300</v>
      </c>
      <c r="P30" s="228">
        <v>6800</v>
      </c>
      <c r="Q30" s="252">
        <v>8840</v>
      </c>
      <c r="R30" s="228">
        <v>7400</v>
      </c>
      <c r="S30" s="167">
        <f t="shared" si="2"/>
        <v>19640</v>
      </c>
      <c r="T30" s="167">
        <f t="shared" si="3"/>
        <v>15700</v>
      </c>
    </row>
    <row r="31" spans="1:20" s="19" customFormat="1" ht="12" x14ac:dyDescent="0.25">
      <c r="A31" s="52">
        <v>27</v>
      </c>
      <c r="B31" s="5" t="s">
        <v>118</v>
      </c>
      <c r="C31" s="65">
        <v>12420</v>
      </c>
      <c r="D31" s="65">
        <v>5168</v>
      </c>
      <c r="E31" s="60">
        <v>11550</v>
      </c>
      <c r="F31" s="13">
        <v>5168</v>
      </c>
      <c r="G31" s="152">
        <v>1500</v>
      </c>
      <c r="H31" s="66">
        <v>1400</v>
      </c>
      <c r="I31" s="66">
        <v>500</v>
      </c>
      <c r="J31" s="66">
        <v>300</v>
      </c>
      <c r="K31" s="152">
        <v>12420</v>
      </c>
      <c r="L31" s="152">
        <v>13600</v>
      </c>
      <c r="M31" s="13">
        <v>12420</v>
      </c>
      <c r="N31" s="82">
        <v>13600</v>
      </c>
      <c r="O31" s="12">
        <v>13300</v>
      </c>
      <c r="P31" s="65">
        <v>4160</v>
      </c>
      <c r="Q31" s="82">
        <v>5000</v>
      </c>
      <c r="R31" s="65">
        <v>4800</v>
      </c>
      <c r="S31" s="82">
        <f t="shared" si="2"/>
        <v>18600</v>
      </c>
      <c r="T31" s="82">
        <f t="shared" si="3"/>
        <v>18100</v>
      </c>
    </row>
    <row r="32" spans="1:20" s="19" customFormat="1" ht="12" x14ac:dyDescent="0.25">
      <c r="A32" s="52">
        <v>28</v>
      </c>
      <c r="B32" s="541" t="s">
        <v>119</v>
      </c>
      <c r="C32" s="65">
        <v>13284</v>
      </c>
      <c r="D32" s="65">
        <v>6628</v>
      </c>
      <c r="E32" s="60">
        <v>10915</v>
      </c>
      <c r="F32" s="13">
        <v>6628</v>
      </c>
      <c r="G32" s="152">
        <v>2600</v>
      </c>
      <c r="H32" s="66">
        <v>2500</v>
      </c>
      <c r="I32" s="66">
        <v>200</v>
      </c>
      <c r="J32" s="66">
        <v>100</v>
      </c>
      <c r="K32" s="152">
        <v>13284</v>
      </c>
      <c r="L32" s="152">
        <v>20300</v>
      </c>
      <c r="M32" s="13">
        <v>13284</v>
      </c>
      <c r="N32" s="82">
        <v>20300</v>
      </c>
      <c r="O32" s="12">
        <v>16400</v>
      </c>
      <c r="P32" s="65">
        <v>11200</v>
      </c>
      <c r="Q32" s="82">
        <v>13120</v>
      </c>
      <c r="R32" s="65">
        <v>10915</v>
      </c>
      <c r="S32" s="82">
        <f t="shared" si="2"/>
        <v>33420</v>
      </c>
      <c r="T32" s="82">
        <f t="shared" si="3"/>
        <v>27315</v>
      </c>
    </row>
    <row r="33" spans="1:20" s="19" customFormat="1" ht="12" x14ac:dyDescent="0.25">
      <c r="A33" s="52">
        <v>29</v>
      </c>
      <c r="B33" s="541" t="s">
        <v>120</v>
      </c>
      <c r="C33" s="12">
        <v>14838</v>
      </c>
      <c r="D33" s="12">
        <v>4719</v>
      </c>
      <c r="E33" s="12">
        <v>13900</v>
      </c>
      <c r="F33" s="13">
        <v>4719</v>
      </c>
      <c r="G33" s="161">
        <v>1850</v>
      </c>
      <c r="H33" s="315">
        <v>1750</v>
      </c>
      <c r="I33" s="315">
        <v>200</v>
      </c>
      <c r="J33" s="315"/>
      <c r="K33" s="161">
        <v>14838</v>
      </c>
      <c r="L33" s="161">
        <v>21200</v>
      </c>
      <c r="M33" s="13">
        <v>14838</v>
      </c>
      <c r="N33" s="167">
        <v>21200</v>
      </c>
      <c r="O33" s="12">
        <v>19500</v>
      </c>
      <c r="P33" s="12">
        <v>14838</v>
      </c>
      <c r="Q33" s="167">
        <v>20700</v>
      </c>
      <c r="R33" s="12">
        <v>19460</v>
      </c>
      <c r="S33" s="167">
        <f t="shared" si="2"/>
        <v>41900</v>
      </c>
      <c r="T33" s="167">
        <f t="shared" si="3"/>
        <v>38960</v>
      </c>
    </row>
    <row r="34" spans="1:20" s="19" customFormat="1" ht="12" x14ac:dyDescent="0.25">
      <c r="A34" s="52">
        <v>30</v>
      </c>
      <c r="B34" s="5" t="s">
        <v>121</v>
      </c>
      <c r="C34" s="12">
        <v>24625</v>
      </c>
      <c r="D34" s="12">
        <v>5500</v>
      </c>
      <c r="E34" s="60">
        <v>22055</v>
      </c>
      <c r="F34" s="13">
        <v>5500</v>
      </c>
      <c r="G34" s="152">
        <v>2500</v>
      </c>
      <c r="H34" s="13">
        <v>2400</v>
      </c>
      <c r="I34" s="13">
        <v>100</v>
      </c>
      <c r="J34" s="13">
        <v>100</v>
      </c>
      <c r="K34" s="152">
        <v>24625</v>
      </c>
      <c r="L34" s="152">
        <v>35250</v>
      </c>
      <c r="M34" s="13">
        <v>24625</v>
      </c>
      <c r="N34" s="82">
        <v>35250</v>
      </c>
      <c r="O34" s="12">
        <v>31000</v>
      </c>
      <c r="P34" s="12">
        <v>20000</v>
      </c>
      <c r="Q34" s="82">
        <v>26000</v>
      </c>
      <c r="R34" s="12">
        <v>23400</v>
      </c>
      <c r="S34" s="82">
        <f t="shared" si="2"/>
        <v>61250</v>
      </c>
      <c r="T34" s="82">
        <f t="shared" si="3"/>
        <v>54400</v>
      </c>
    </row>
    <row r="35" spans="1:20" s="19" customFormat="1" ht="12" x14ac:dyDescent="0.25">
      <c r="A35" s="52">
        <v>31</v>
      </c>
      <c r="B35" s="5" t="s">
        <v>122</v>
      </c>
      <c r="C35" s="65">
        <v>16468</v>
      </c>
      <c r="D35" s="65">
        <v>6749</v>
      </c>
      <c r="E35" s="65">
        <v>14855</v>
      </c>
      <c r="F35" s="13">
        <v>6749</v>
      </c>
      <c r="G35" s="152">
        <v>2320</v>
      </c>
      <c r="H35" s="65">
        <v>2200</v>
      </c>
      <c r="I35" s="65">
        <v>200</v>
      </c>
      <c r="J35" s="65">
        <v>200</v>
      </c>
      <c r="K35" s="152">
        <v>16468</v>
      </c>
      <c r="L35" s="152">
        <v>23100</v>
      </c>
      <c r="M35" s="13">
        <v>16468</v>
      </c>
      <c r="N35" s="82">
        <v>23100</v>
      </c>
      <c r="O35" s="12">
        <v>21000</v>
      </c>
      <c r="P35" s="11">
        <v>13186</v>
      </c>
      <c r="Q35" s="322">
        <v>17150</v>
      </c>
      <c r="R35" s="11">
        <v>15449</v>
      </c>
      <c r="S35" s="82">
        <f t="shared" si="2"/>
        <v>40250</v>
      </c>
      <c r="T35" s="82">
        <f t="shared" si="3"/>
        <v>36449</v>
      </c>
    </row>
    <row r="36" spans="1:20" s="19" customFormat="1" ht="12" x14ac:dyDescent="0.25">
      <c r="A36" s="52">
        <v>32</v>
      </c>
      <c r="B36" s="5" t="s">
        <v>123</v>
      </c>
      <c r="C36" s="251">
        <v>9908</v>
      </c>
      <c r="D36" s="251">
        <v>5848</v>
      </c>
      <c r="E36" s="232">
        <v>8782</v>
      </c>
      <c r="F36" s="13">
        <v>5848</v>
      </c>
      <c r="G36" s="152">
        <v>2300</v>
      </c>
      <c r="H36" s="250">
        <v>2150</v>
      </c>
      <c r="I36" s="250">
        <v>100</v>
      </c>
      <c r="J36" s="250">
        <v>60</v>
      </c>
      <c r="K36" s="152">
        <v>9908</v>
      </c>
      <c r="L36" s="152">
        <v>13800</v>
      </c>
      <c r="M36" s="13">
        <v>9908</v>
      </c>
      <c r="N36" s="82">
        <v>13800</v>
      </c>
      <c r="O36" s="12">
        <v>12300</v>
      </c>
      <c r="P36" s="251">
        <v>9900</v>
      </c>
      <c r="Q36" s="254">
        <v>11800</v>
      </c>
      <c r="R36" s="251">
        <v>11782</v>
      </c>
      <c r="S36" s="82">
        <f t="shared" si="2"/>
        <v>25600</v>
      </c>
      <c r="T36" s="82">
        <f t="shared" si="3"/>
        <v>24082</v>
      </c>
    </row>
    <row r="37" spans="1:20" s="19" customFormat="1" ht="12" x14ac:dyDescent="0.25">
      <c r="A37" s="52">
        <v>33</v>
      </c>
      <c r="B37" s="5" t="s">
        <v>124</v>
      </c>
      <c r="C37" s="228">
        <v>9281</v>
      </c>
      <c r="D37" s="228">
        <v>3133</v>
      </c>
      <c r="E37" s="232">
        <v>8305</v>
      </c>
      <c r="F37" s="13">
        <v>3133</v>
      </c>
      <c r="G37" s="152">
        <v>1000</v>
      </c>
      <c r="H37" s="247">
        <v>950</v>
      </c>
      <c r="I37" s="247">
        <v>150</v>
      </c>
      <c r="J37" s="247"/>
      <c r="K37" s="152">
        <v>9281</v>
      </c>
      <c r="L37" s="152">
        <v>12600</v>
      </c>
      <c r="M37" s="13">
        <v>9281</v>
      </c>
      <c r="N37" s="82">
        <v>12600</v>
      </c>
      <c r="O37" s="12">
        <v>11650</v>
      </c>
      <c r="P37" s="228">
        <v>3700</v>
      </c>
      <c r="Q37" s="254">
        <v>4460</v>
      </c>
      <c r="R37" s="228">
        <v>4460</v>
      </c>
      <c r="S37" s="82">
        <f t="shared" si="2"/>
        <v>17060</v>
      </c>
      <c r="T37" s="82">
        <f t="shared" si="3"/>
        <v>16110</v>
      </c>
    </row>
    <row r="38" spans="1:20" s="19" customFormat="1" ht="12" x14ac:dyDescent="0.25">
      <c r="A38" s="52">
        <v>34</v>
      </c>
      <c r="B38" s="542" t="s">
        <v>125</v>
      </c>
      <c r="C38" s="310">
        <v>21417</v>
      </c>
      <c r="D38" s="310">
        <v>6900</v>
      </c>
      <c r="E38" s="12">
        <v>17100</v>
      </c>
      <c r="F38" s="13">
        <v>6900</v>
      </c>
      <c r="G38" s="161">
        <v>1700</v>
      </c>
      <c r="H38" s="491">
        <v>1640</v>
      </c>
      <c r="I38" s="491">
        <v>200</v>
      </c>
      <c r="J38" s="491">
        <v>200</v>
      </c>
      <c r="K38" s="161">
        <v>21417</v>
      </c>
      <c r="L38" s="161">
        <v>28600</v>
      </c>
      <c r="M38" s="13">
        <v>21417</v>
      </c>
      <c r="N38" s="167">
        <v>28600</v>
      </c>
      <c r="O38" s="12">
        <v>22300</v>
      </c>
      <c r="P38" s="310">
        <v>6800</v>
      </c>
      <c r="Q38" s="492">
        <v>8000</v>
      </c>
      <c r="R38" s="310">
        <v>8000</v>
      </c>
      <c r="S38" s="167">
        <f t="shared" si="2"/>
        <v>36600</v>
      </c>
      <c r="T38" s="167">
        <f t="shared" si="3"/>
        <v>30300</v>
      </c>
    </row>
    <row r="39" spans="1:20" s="19" customFormat="1" ht="12" x14ac:dyDescent="0.25">
      <c r="A39" s="52">
        <v>35</v>
      </c>
      <c r="B39" s="5" t="s">
        <v>126</v>
      </c>
      <c r="C39" s="12">
        <v>7489</v>
      </c>
      <c r="D39" s="12">
        <v>3297</v>
      </c>
      <c r="E39" s="60">
        <v>6242</v>
      </c>
      <c r="F39" s="13">
        <v>3297</v>
      </c>
      <c r="G39" s="152">
        <v>1000</v>
      </c>
      <c r="H39" s="13">
        <v>800</v>
      </c>
      <c r="I39" s="13">
        <v>700</v>
      </c>
      <c r="J39" s="13">
        <v>300</v>
      </c>
      <c r="K39" s="152">
        <v>7489</v>
      </c>
      <c r="L39" s="152">
        <v>11230</v>
      </c>
      <c r="M39" s="13">
        <v>7489</v>
      </c>
      <c r="N39" s="82">
        <v>11230</v>
      </c>
      <c r="O39" s="12">
        <v>9360</v>
      </c>
      <c r="P39" s="12">
        <v>6400</v>
      </c>
      <c r="Q39" s="82">
        <v>8960</v>
      </c>
      <c r="R39" s="12">
        <v>7500</v>
      </c>
      <c r="S39" s="82">
        <f t="shared" si="2"/>
        <v>20190</v>
      </c>
      <c r="T39" s="82">
        <f t="shared" si="3"/>
        <v>16860</v>
      </c>
    </row>
    <row r="40" spans="1:20" s="19" customFormat="1" ht="12" x14ac:dyDescent="0.25">
      <c r="A40" s="52">
        <v>36</v>
      </c>
      <c r="B40" s="50" t="s">
        <v>127</v>
      </c>
      <c r="C40" s="330">
        <v>13813</v>
      </c>
      <c r="D40" s="330">
        <v>4980</v>
      </c>
      <c r="E40" s="331">
        <v>13813</v>
      </c>
      <c r="F40" s="13">
        <v>4980</v>
      </c>
      <c r="G40" s="152">
        <v>1950</v>
      </c>
      <c r="H40" s="333">
        <v>1950</v>
      </c>
      <c r="I40" s="333">
        <v>100</v>
      </c>
      <c r="J40" s="333">
        <v>100</v>
      </c>
      <c r="K40" s="152">
        <v>13813</v>
      </c>
      <c r="L40" s="152">
        <v>20000</v>
      </c>
      <c r="M40" s="13">
        <v>13813</v>
      </c>
      <c r="N40" s="82">
        <v>20000</v>
      </c>
      <c r="O40" s="12">
        <v>20000</v>
      </c>
      <c r="P40" s="330">
        <v>8300</v>
      </c>
      <c r="Q40" s="323">
        <v>10000</v>
      </c>
      <c r="R40" s="330">
        <v>10000</v>
      </c>
      <c r="S40" s="82">
        <f t="shared" si="2"/>
        <v>30000</v>
      </c>
      <c r="T40" s="82">
        <f t="shared" si="3"/>
        <v>30000</v>
      </c>
    </row>
    <row r="41" spans="1:20" s="19" customFormat="1" ht="12" x14ac:dyDescent="0.25">
      <c r="A41" s="52">
        <v>37</v>
      </c>
      <c r="B41" s="5" t="s">
        <v>128</v>
      </c>
      <c r="C41" s="12">
        <v>8959</v>
      </c>
      <c r="D41" s="12">
        <v>3000</v>
      </c>
      <c r="E41" s="60">
        <v>3336</v>
      </c>
      <c r="F41" s="13">
        <v>3000</v>
      </c>
      <c r="G41" s="152">
        <v>1200</v>
      </c>
      <c r="H41" s="13">
        <v>1100</v>
      </c>
      <c r="I41" s="13">
        <v>200</v>
      </c>
      <c r="J41" s="13">
        <v>100</v>
      </c>
      <c r="K41" s="152">
        <v>8959</v>
      </c>
      <c r="L41" s="152">
        <v>12700</v>
      </c>
      <c r="M41" s="13">
        <v>8959</v>
      </c>
      <c r="N41" s="82">
        <v>12700</v>
      </c>
      <c r="O41" s="12">
        <v>4700</v>
      </c>
      <c r="P41" s="12">
        <v>5048</v>
      </c>
      <c r="Q41" s="82">
        <v>6600</v>
      </c>
      <c r="R41" s="12">
        <v>4400</v>
      </c>
      <c r="S41" s="82">
        <f t="shared" si="2"/>
        <v>19300</v>
      </c>
      <c r="T41" s="82">
        <f t="shared" si="3"/>
        <v>9100</v>
      </c>
    </row>
    <row r="42" spans="1:20" s="19" customFormat="1" ht="12" x14ac:dyDescent="0.25">
      <c r="A42" s="52">
        <v>38</v>
      </c>
      <c r="B42" s="5" t="s">
        <v>129</v>
      </c>
      <c r="C42" s="12">
        <v>13066</v>
      </c>
      <c r="D42" s="12">
        <v>6820</v>
      </c>
      <c r="E42" s="12">
        <v>13066</v>
      </c>
      <c r="F42" s="13">
        <v>6820</v>
      </c>
      <c r="G42" s="161">
        <v>2000</v>
      </c>
      <c r="H42" s="13">
        <v>2000</v>
      </c>
      <c r="I42" s="13">
        <v>200</v>
      </c>
      <c r="J42" s="13">
        <v>100</v>
      </c>
      <c r="K42" s="161">
        <v>13066</v>
      </c>
      <c r="L42" s="161">
        <v>20000</v>
      </c>
      <c r="M42" s="13">
        <v>13066</v>
      </c>
      <c r="N42" s="167">
        <v>20000</v>
      </c>
      <c r="O42" s="12">
        <v>19600</v>
      </c>
      <c r="P42" s="12">
        <v>13066</v>
      </c>
      <c r="Q42" s="167">
        <v>18200</v>
      </c>
      <c r="R42" s="12">
        <v>13066</v>
      </c>
      <c r="S42" s="167">
        <f t="shared" si="2"/>
        <v>38200</v>
      </c>
      <c r="T42" s="167">
        <f t="shared" si="3"/>
        <v>32666</v>
      </c>
    </row>
    <row r="43" spans="1:20" s="19" customFormat="1" ht="12" x14ac:dyDescent="0.25">
      <c r="A43" s="52">
        <v>39</v>
      </c>
      <c r="B43" s="541" t="s">
        <v>130</v>
      </c>
      <c r="C43" s="12">
        <v>21745</v>
      </c>
      <c r="D43" s="12">
        <v>11973</v>
      </c>
      <c r="E43" s="12">
        <v>21216</v>
      </c>
      <c r="F43" s="13">
        <v>11973</v>
      </c>
      <c r="G43" s="161">
        <v>4780</v>
      </c>
      <c r="H43" s="13">
        <v>4700</v>
      </c>
      <c r="I43" s="13">
        <v>100</v>
      </c>
      <c r="J43" s="13">
        <v>100</v>
      </c>
      <c r="K43" s="161">
        <v>21745</v>
      </c>
      <c r="L43" s="161">
        <v>32800</v>
      </c>
      <c r="M43" s="13">
        <v>21745</v>
      </c>
      <c r="N43" s="167">
        <v>32800</v>
      </c>
      <c r="O43" s="12">
        <v>31850</v>
      </c>
      <c r="P43" s="12">
        <v>12300</v>
      </c>
      <c r="Q43" s="167">
        <v>16760</v>
      </c>
      <c r="R43" s="12">
        <v>15670</v>
      </c>
      <c r="S43" s="167">
        <f t="shared" si="2"/>
        <v>49560</v>
      </c>
      <c r="T43" s="167">
        <f t="shared" si="3"/>
        <v>47520</v>
      </c>
    </row>
    <row r="44" spans="1:20" s="19" customFormat="1" ht="12" x14ac:dyDescent="0.25">
      <c r="A44" s="52">
        <v>40</v>
      </c>
      <c r="B44" s="5" t="s">
        <v>131</v>
      </c>
      <c r="C44" s="12">
        <v>11516</v>
      </c>
      <c r="D44" s="12">
        <v>2782</v>
      </c>
      <c r="E44" s="60">
        <v>5654</v>
      </c>
      <c r="F44" s="13">
        <v>2782</v>
      </c>
      <c r="G44" s="152">
        <v>1100</v>
      </c>
      <c r="H44" s="13">
        <v>1000</v>
      </c>
      <c r="I44" s="13">
        <v>200</v>
      </c>
      <c r="J44" s="13">
        <v>10</v>
      </c>
      <c r="K44" s="152">
        <v>11516</v>
      </c>
      <c r="L44" s="152">
        <v>15400</v>
      </c>
      <c r="M44" s="13">
        <v>11516</v>
      </c>
      <c r="N44" s="82">
        <v>15400</v>
      </c>
      <c r="O44" s="12">
        <v>7400</v>
      </c>
      <c r="P44" s="12">
        <v>5333</v>
      </c>
      <c r="Q44" s="82">
        <v>6400</v>
      </c>
      <c r="R44" s="12">
        <v>5427</v>
      </c>
      <c r="S44" s="82">
        <f t="shared" si="2"/>
        <v>21800</v>
      </c>
      <c r="T44" s="82">
        <f t="shared" si="3"/>
        <v>12827</v>
      </c>
    </row>
    <row r="45" spans="1:20" s="19" customFormat="1" ht="12" x14ac:dyDescent="0.25">
      <c r="A45" s="52">
        <v>41</v>
      </c>
      <c r="B45" s="5" t="s">
        <v>132</v>
      </c>
      <c r="C45" s="228">
        <v>13677</v>
      </c>
      <c r="D45" s="228">
        <v>5120</v>
      </c>
      <c r="E45" s="334">
        <v>9541</v>
      </c>
      <c r="F45" s="13">
        <v>5120</v>
      </c>
      <c r="G45" s="152">
        <v>2000</v>
      </c>
      <c r="H45" s="247">
        <v>1900</v>
      </c>
      <c r="I45" s="247">
        <v>100</v>
      </c>
      <c r="J45" s="247">
        <v>100</v>
      </c>
      <c r="K45" s="152">
        <v>13677</v>
      </c>
      <c r="L45" s="152">
        <v>19800</v>
      </c>
      <c r="M45" s="13">
        <v>13677</v>
      </c>
      <c r="N45" s="82">
        <v>19800</v>
      </c>
      <c r="O45" s="12">
        <v>13400</v>
      </c>
      <c r="P45" s="228">
        <v>6300</v>
      </c>
      <c r="Q45" s="254">
        <v>7640</v>
      </c>
      <c r="R45" s="228">
        <v>5700</v>
      </c>
      <c r="S45" s="82">
        <f t="shared" si="2"/>
        <v>27440</v>
      </c>
      <c r="T45" s="82">
        <f t="shared" si="3"/>
        <v>19100</v>
      </c>
    </row>
    <row r="46" spans="1:20" s="19" customFormat="1" ht="12" x14ac:dyDescent="0.25">
      <c r="A46" s="52">
        <v>42</v>
      </c>
      <c r="B46" s="541" t="s">
        <v>133</v>
      </c>
      <c r="C46" s="12">
        <v>9835</v>
      </c>
      <c r="D46" s="12">
        <v>6233</v>
      </c>
      <c r="E46" s="12">
        <v>9835</v>
      </c>
      <c r="F46" s="13">
        <v>6233</v>
      </c>
      <c r="G46" s="161">
        <v>2000</v>
      </c>
      <c r="H46" s="13">
        <v>2000</v>
      </c>
      <c r="I46" s="13">
        <v>300</v>
      </c>
      <c r="J46" s="13">
        <v>300</v>
      </c>
      <c r="K46" s="161">
        <v>9835</v>
      </c>
      <c r="L46" s="161">
        <v>15000</v>
      </c>
      <c r="M46" s="13">
        <v>9835</v>
      </c>
      <c r="N46" s="167">
        <v>15000</v>
      </c>
      <c r="O46" s="12">
        <v>15000</v>
      </c>
      <c r="P46" s="12">
        <v>10700</v>
      </c>
      <c r="Q46" s="167">
        <v>12810</v>
      </c>
      <c r="R46" s="12">
        <v>11645</v>
      </c>
      <c r="S46" s="167">
        <f t="shared" si="2"/>
        <v>27810</v>
      </c>
      <c r="T46" s="167">
        <f t="shared" si="3"/>
        <v>26645</v>
      </c>
    </row>
    <row r="47" spans="1:20" s="19" customFormat="1" ht="12" x14ac:dyDescent="0.25">
      <c r="A47" s="52">
        <v>43</v>
      </c>
      <c r="B47" s="5" t="s">
        <v>134</v>
      </c>
      <c r="C47" s="251">
        <v>14234</v>
      </c>
      <c r="D47" s="251">
        <v>10354</v>
      </c>
      <c r="E47" s="251">
        <v>12325</v>
      </c>
      <c r="F47" s="13">
        <v>10354</v>
      </c>
      <c r="G47" s="152">
        <v>2000</v>
      </c>
      <c r="H47" s="251">
        <v>1860</v>
      </c>
      <c r="I47" s="251">
        <v>100</v>
      </c>
      <c r="J47" s="251">
        <v>10</v>
      </c>
      <c r="K47" s="152">
        <v>14234</v>
      </c>
      <c r="L47" s="152">
        <v>20000</v>
      </c>
      <c r="M47" s="13">
        <v>14234</v>
      </c>
      <c r="N47" s="82">
        <v>20000</v>
      </c>
      <c r="O47" s="12">
        <v>17300</v>
      </c>
      <c r="P47" s="228">
        <v>9800</v>
      </c>
      <c r="Q47" s="254">
        <v>12300</v>
      </c>
      <c r="R47" s="228">
        <v>9860</v>
      </c>
      <c r="S47" s="82">
        <f t="shared" si="2"/>
        <v>32300</v>
      </c>
      <c r="T47" s="82">
        <f t="shared" si="3"/>
        <v>27160</v>
      </c>
    </row>
    <row r="48" spans="1:20" s="19" customFormat="1" ht="12" x14ac:dyDescent="0.25">
      <c r="A48" s="52">
        <v>44</v>
      </c>
      <c r="B48" s="5" t="s">
        <v>135</v>
      </c>
      <c r="C48" s="13">
        <v>10929</v>
      </c>
      <c r="D48" s="13">
        <v>2265</v>
      </c>
      <c r="E48" s="13">
        <v>8378</v>
      </c>
      <c r="F48" s="13">
        <v>2265</v>
      </c>
      <c r="G48" s="152">
        <v>900</v>
      </c>
      <c r="H48" s="251">
        <v>840</v>
      </c>
      <c r="I48" s="251">
        <v>500</v>
      </c>
      <c r="J48" s="13"/>
      <c r="K48" s="152">
        <v>10929</v>
      </c>
      <c r="L48" s="152">
        <v>15000</v>
      </c>
      <c r="M48" s="13">
        <v>10929</v>
      </c>
      <c r="N48" s="82">
        <v>15000</v>
      </c>
      <c r="O48" s="12">
        <v>12000</v>
      </c>
      <c r="P48" s="12">
        <v>9100</v>
      </c>
      <c r="Q48" s="82">
        <v>10610</v>
      </c>
      <c r="R48" s="12">
        <v>9900</v>
      </c>
      <c r="S48" s="82">
        <f t="shared" si="2"/>
        <v>25610</v>
      </c>
      <c r="T48" s="82">
        <f t="shared" si="3"/>
        <v>21900</v>
      </c>
    </row>
    <row r="49" spans="1:20" s="19" customFormat="1" ht="12" x14ac:dyDescent="0.25">
      <c r="A49" s="52">
        <v>45</v>
      </c>
      <c r="B49" s="5" t="s">
        <v>136</v>
      </c>
      <c r="C49" s="12">
        <v>11298</v>
      </c>
      <c r="D49" s="12">
        <v>4634</v>
      </c>
      <c r="E49" s="60">
        <v>8690</v>
      </c>
      <c r="F49" s="13">
        <v>4634</v>
      </c>
      <c r="G49" s="152">
        <v>1200</v>
      </c>
      <c r="H49" s="13">
        <v>1160</v>
      </c>
      <c r="I49" s="13">
        <v>600</v>
      </c>
      <c r="J49" s="13"/>
      <c r="K49" s="152">
        <v>11298</v>
      </c>
      <c r="L49" s="152">
        <v>15800</v>
      </c>
      <c r="M49" s="13">
        <v>11298</v>
      </c>
      <c r="N49" s="82">
        <v>15800</v>
      </c>
      <c r="O49" s="12">
        <v>12200</v>
      </c>
      <c r="P49" s="12">
        <v>8690</v>
      </c>
      <c r="Q49" s="82">
        <v>11500</v>
      </c>
      <c r="R49" s="12">
        <v>11500</v>
      </c>
      <c r="S49" s="82">
        <f t="shared" si="2"/>
        <v>27300</v>
      </c>
      <c r="T49" s="82">
        <f t="shared" si="3"/>
        <v>23700</v>
      </c>
    </row>
    <row r="50" spans="1:20" s="19" customFormat="1" ht="12" x14ac:dyDescent="0.25">
      <c r="A50" s="52">
        <v>46</v>
      </c>
      <c r="B50" s="5" t="s">
        <v>137</v>
      </c>
      <c r="C50" s="12">
        <v>12485</v>
      </c>
      <c r="D50" s="12">
        <v>4190</v>
      </c>
      <c r="E50" s="60">
        <v>11025</v>
      </c>
      <c r="F50" s="13">
        <v>4190</v>
      </c>
      <c r="G50" s="152">
        <v>1670</v>
      </c>
      <c r="H50" s="13">
        <v>1540</v>
      </c>
      <c r="I50" s="13">
        <v>800</v>
      </c>
      <c r="J50" s="13">
        <v>200</v>
      </c>
      <c r="K50" s="152">
        <v>12485</v>
      </c>
      <c r="L50" s="152">
        <v>19000</v>
      </c>
      <c r="M50" s="13">
        <v>12485</v>
      </c>
      <c r="N50" s="82">
        <v>19000</v>
      </c>
      <c r="O50" s="12">
        <v>16600</v>
      </c>
      <c r="P50" s="12">
        <v>10600</v>
      </c>
      <c r="Q50" s="82">
        <v>12490</v>
      </c>
      <c r="R50" s="12">
        <v>11025</v>
      </c>
      <c r="S50" s="82">
        <f t="shared" si="2"/>
        <v>31490</v>
      </c>
      <c r="T50" s="82">
        <f t="shared" si="3"/>
        <v>27625</v>
      </c>
    </row>
    <row r="51" spans="1:20" s="19" customFormat="1" ht="12" x14ac:dyDescent="0.25">
      <c r="A51" s="52">
        <v>47</v>
      </c>
      <c r="B51" s="5" t="s">
        <v>138</v>
      </c>
      <c r="C51" s="12">
        <v>4095</v>
      </c>
      <c r="D51" s="12">
        <v>1731</v>
      </c>
      <c r="E51" s="214">
        <v>3210</v>
      </c>
      <c r="F51" s="13">
        <v>1731</v>
      </c>
      <c r="G51" s="152">
        <v>600</v>
      </c>
      <c r="H51" s="13">
        <v>550</v>
      </c>
      <c r="I51" s="13">
        <v>300</v>
      </c>
      <c r="J51" s="13">
        <v>300</v>
      </c>
      <c r="K51" s="152">
        <v>4095</v>
      </c>
      <c r="L51" s="152">
        <v>5300</v>
      </c>
      <c r="M51" s="13">
        <v>4095</v>
      </c>
      <c r="N51" s="82">
        <v>5300</v>
      </c>
      <c r="O51" s="12">
        <v>4200</v>
      </c>
      <c r="P51" s="12">
        <v>2350</v>
      </c>
      <c r="Q51" s="82">
        <v>2900</v>
      </c>
      <c r="R51" s="12">
        <v>2800</v>
      </c>
      <c r="S51" s="82">
        <f t="shared" si="2"/>
        <v>8200</v>
      </c>
      <c r="T51" s="82">
        <f t="shared" si="3"/>
        <v>7000</v>
      </c>
    </row>
    <row r="52" spans="1:20" s="19" customFormat="1" ht="12" x14ac:dyDescent="0.25">
      <c r="A52" s="52">
        <v>48</v>
      </c>
      <c r="B52" s="5" t="s">
        <v>139</v>
      </c>
      <c r="C52" s="228">
        <v>16564</v>
      </c>
      <c r="D52" s="228">
        <v>11860</v>
      </c>
      <c r="E52" s="232">
        <v>15248</v>
      </c>
      <c r="F52" s="13">
        <v>11860</v>
      </c>
      <c r="G52" s="152">
        <v>11500</v>
      </c>
      <c r="H52" s="247">
        <v>11500</v>
      </c>
      <c r="I52" s="247">
        <v>200</v>
      </c>
      <c r="J52" s="247">
        <v>20</v>
      </c>
      <c r="K52" s="152">
        <v>16564</v>
      </c>
      <c r="L52" s="152">
        <v>23100</v>
      </c>
      <c r="M52" s="13">
        <v>16564</v>
      </c>
      <c r="N52" s="82">
        <v>23100</v>
      </c>
      <c r="O52" s="12">
        <v>21350</v>
      </c>
      <c r="P52" s="228">
        <v>14300</v>
      </c>
      <c r="Q52" s="254">
        <v>16500</v>
      </c>
      <c r="R52" s="228">
        <v>15300</v>
      </c>
      <c r="S52" s="82">
        <f t="shared" si="2"/>
        <v>39600</v>
      </c>
      <c r="T52" s="82">
        <f t="shared" si="3"/>
        <v>36650</v>
      </c>
    </row>
    <row r="53" spans="1:20" s="19" customFormat="1" ht="12" x14ac:dyDescent="0.25">
      <c r="A53" s="52">
        <v>49</v>
      </c>
      <c r="B53" s="541" t="s">
        <v>140</v>
      </c>
      <c r="C53" s="12">
        <v>12073</v>
      </c>
      <c r="D53" s="12">
        <v>6727</v>
      </c>
      <c r="E53" s="12">
        <v>10542</v>
      </c>
      <c r="F53" s="13">
        <v>6727</v>
      </c>
      <c r="G53" s="161">
        <v>1400</v>
      </c>
      <c r="H53" s="315">
        <v>1310</v>
      </c>
      <c r="I53" s="315">
        <v>100</v>
      </c>
      <c r="J53" s="315">
        <v>100</v>
      </c>
      <c r="K53" s="161">
        <v>12073</v>
      </c>
      <c r="L53" s="161">
        <v>17700</v>
      </c>
      <c r="M53" s="13">
        <v>12073</v>
      </c>
      <c r="N53" s="167">
        <v>17700</v>
      </c>
      <c r="O53" s="12">
        <v>14800</v>
      </c>
      <c r="P53" s="12">
        <v>10250</v>
      </c>
      <c r="Q53" s="167">
        <v>14100</v>
      </c>
      <c r="R53" s="12">
        <v>10500</v>
      </c>
      <c r="S53" s="167">
        <f t="shared" si="2"/>
        <v>31800</v>
      </c>
      <c r="T53" s="167">
        <f t="shared" si="3"/>
        <v>25300</v>
      </c>
    </row>
    <row r="54" spans="1:20" s="19" customFormat="1" ht="12" x14ac:dyDescent="0.25">
      <c r="A54" s="52">
        <v>50</v>
      </c>
      <c r="B54" s="5" t="s">
        <v>141</v>
      </c>
      <c r="C54" s="12">
        <v>23039</v>
      </c>
      <c r="D54" s="12">
        <v>11690</v>
      </c>
      <c r="E54" s="60">
        <v>18477</v>
      </c>
      <c r="F54" s="13">
        <v>11690</v>
      </c>
      <c r="G54" s="152">
        <v>3000</v>
      </c>
      <c r="H54" s="13">
        <v>2800</v>
      </c>
      <c r="I54" s="13">
        <v>200</v>
      </c>
      <c r="J54" s="13">
        <v>10</v>
      </c>
      <c r="K54" s="152">
        <v>23039</v>
      </c>
      <c r="L54" s="152">
        <v>31000</v>
      </c>
      <c r="M54" s="13">
        <v>23039</v>
      </c>
      <c r="N54" s="82">
        <v>31000</v>
      </c>
      <c r="O54" s="12">
        <v>24100</v>
      </c>
      <c r="P54" s="12">
        <v>11690</v>
      </c>
      <c r="Q54" s="82">
        <v>15200</v>
      </c>
      <c r="R54" s="12">
        <v>11900</v>
      </c>
      <c r="S54" s="82">
        <f t="shared" si="2"/>
        <v>46200</v>
      </c>
      <c r="T54" s="82">
        <f t="shared" si="3"/>
        <v>36000</v>
      </c>
    </row>
    <row r="55" spans="1:20" s="19" customFormat="1" ht="12" x14ac:dyDescent="0.25">
      <c r="A55" s="52">
        <v>51</v>
      </c>
      <c r="B55" s="5" t="s">
        <v>142</v>
      </c>
      <c r="C55" s="12">
        <v>5386</v>
      </c>
      <c r="D55" s="12">
        <v>2241</v>
      </c>
      <c r="E55" s="60">
        <v>5170</v>
      </c>
      <c r="F55" s="13">
        <v>2241</v>
      </c>
      <c r="G55" s="152">
        <v>900</v>
      </c>
      <c r="H55" s="13">
        <v>850</v>
      </c>
      <c r="I55" s="13">
        <v>150</v>
      </c>
      <c r="J55" s="13"/>
      <c r="K55" s="152">
        <v>5386</v>
      </c>
      <c r="L55" s="152">
        <v>7700</v>
      </c>
      <c r="M55" s="13">
        <v>5386</v>
      </c>
      <c r="N55" s="82">
        <v>7700</v>
      </c>
      <c r="O55" s="12">
        <v>7300</v>
      </c>
      <c r="P55" s="12">
        <v>4800</v>
      </c>
      <c r="Q55" s="82">
        <v>6000</v>
      </c>
      <c r="R55" s="12">
        <v>5700</v>
      </c>
      <c r="S55" s="82">
        <f t="shared" si="2"/>
        <v>13700</v>
      </c>
      <c r="T55" s="82">
        <f t="shared" si="3"/>
        <v>13000</v>
      </c>
    </row>
    <row r="56" spans="1:20" s="19" customFormat="1" ht="12" x14ac:dyDescent="0.25">
      <c r="A56" s="52">
        <v>52</v>
      </c>
      <c r="B56" s="5" t="s">
        <v>143</v>
      </c>
      <c r="C56" s="228">
        <v>8838</v>
      </c>
      <c r="D56" s="228">
        <v>4779</v>
      </c>
      <c r="E56" s="232">
        <v>8488</v>
      </c>
      <c r="F56" s="13">
        <v>4779</v>
      </c>
      <c r="G56" s="152">
        <v>1200</v>
      </c>
      <c r="H56" s="247">
        <v>1150</v>
      </c>
      <c r="I56" s="247">
        <v>200</v>
      </c>
      <c r="J56" s="247">
        <v>200</v>
      </c>
      <c r="K56" s="152">
        <v>8838</v>
      </c>
      <c r="L56" s="152">
        <v>13940</v>
      </c>
      <c r="M56" s="13">
        <v>8838</v>
      </c>
      <c r="N56" s="82">
        <v>13940</v>
      </c>
      <c r="O56" s="12">
        <v>13600</v>
      </c>
      <c r="P56" s="228">
        <v>8200</v>
      </c>
      <c r="Q56" s="254">
        <v>10640</v>
      </c>
      <c r="R56" s="228">
        <v>10150</v>
      </c>
      <c r="S56" s="82">
        <f t="shared" si="2"/>
        <v>24580</v>
      </c>
      <c r="T56" s="82">
        <f t="shared" si="3"/>
        <v>23750</v>
      </c>
    </row>
    <row r="57" spans="1:20" s="19" customFormat="1" ht="12" x14ac:dyDescent="0.25">
      <c r="A57" s="52">
        <v>53</v>
      </c>
      <c r="B57" s="541" t="s">
        <v>144</v>
      </c>
      <c r="C57" s="228">
        <v>11981</v>
      </c>
      <c r="D57" s="228">
        <v>5350</v>
      </c>
      <c r="E57" s="228">
        <v>7700</v>
      </c>
      <c r="F57" s="13">
        <v>5350</v>
      </c>
      <c r="G57" s="161">
        <v>1500</v>
      </c>
      <c r="H57" s="247">
        <v>1400</v>
      </c>
      <c r="I57" s="247">
        <v>300</v>
      </c>
      <c r="J57" s="247">
        <v>300</v>
      </c>
      <c r="K57" s="161">
        <v>11981</v>
      </c>
      <c r="L57" s="161">
        <v>16000</v>
      </c>
      <c r="M57" s="13">
        <v>11981</v>
      </c>
      <c r="N57" s="167">
        <v>16000</v>
      </c>
      <c r="O57" s="12">
        <v>10100</v>
      </c>
      <c r="P57" s="228">
        <v>9600</v>
      </c>
      <c r="Q57" s="252">
        <v>12480</v>
      </c>
      <c r="R57" s="228">
        <v>8600</v>
      </c>
      <c r="S57" s="167">
        <f t="shared" si="2"/>
        <v>28480</v>
      </c>
      <c r="T57" s="167">
        <f t="shared" si="3"/>
        <v>18700</v>
      </c>
    </row>
    <row r="58" spans="1:20" s="19" customFormat="1" ht="12" x14ac:dyDescent="0.25">
      <c r="A58" s="52">
        <v>54</v>
      </c>
      <c r="B58" s="5" t="s">
        <v>145</v>
      </c>
      <c r="C58" s="12">
        <v>10278</v>
      </c>
      <c r="D58" s="12">
        <v>4500</v>
      </c>
      <c r="E58" s="60">
        <v>9563</v>
      </c>
      <c r="F58" s="13">
        <v>4500</v>
      </c>
      <c r="G58" s="152">
        <v>1300</v>
      </c>
      <c r="H58" s="13">
        <v>1260</v>
      </c>
      <c r="I58" s="13">
        <v>100</v>
      </c>
      <c r="J58" s="13">
        <v>10</v>
      </c>
      <c r="K58" s="152">
        <v>10278</v>
      </c>
      <c r="L58" s="152">
        <v>14600</v>
      </c>
      <c r="M58" s="13">
        <v>10278</v>
      </c>
      <c r="N58" s="82">
        <v>14600</v>
      </c>
      <c r="O58" s="12">
        <v>13400</v>
      </c>
      <c r="P58" s="12">
        <v>6500</v>
      </c>
      <c r="Q58" s="82">
        <v>8000</v>
      </c>
      <c r="R58" s="12">
        <v>7500</v>
      </c>
      <c r="S58" s="82">
        <f t="shared" si="2"/>
        <v>22600</v>
      </c>
      <c r="T58" s="82">
        <f t="shared" si="3"/>
        <v>20900</v>
      </c>
    </row>
    <row r="59" spans="1:20" s="19" customFormat="1" ht="12" x14ac:dyDescent="0.25">
      <c r="A59" s="5">
        <v>55</v>
      </c>
      <c r="B59" s="5" t="s">
        <v>146</v>
      </c>
      <c r="C59" s="12">
        <v>970</v>
      </c>
      <c r="D59" s="12">
        <v>600</v>
      </c>
      <c r="E59" s="60">
        <v>970</v>
      </c>
      <c r="F59" s="13">
        <v>600</v>
      </c>
      <c r="G59" s="152">
        <v>240</v>
      </c>
      <c r="H59" s="13">
        <v>240</v>
      </c>
      <c r="I59" s="13">
        <v>100</v>
      </c>
      <c r="J59" s="13"/>
      <c r="K59" s="152">
        <v>970</v>
      </c>
      <c r="L59" s="152">
        <v>1450</v>
      </c>
      <c r="M59" s="13">
        <v>970</v>
      </c>
      <c r="N59" s="82">
        <v>1450</v>
      </c>
      <c r="O59" s="12">
        <v>1450</v>
      </c>
      <c r="P59" s="12">
        <v>760</v>
      </c>
      <c r="Q59" s="82">
        <v>970</v>
      </c>
      <c r="R59" s="12">
        <v>970</v>
      </c>
      <c r="S59" s="82">
        <f t="shared" si="2"/>
        <v>2420</v>
      </c>
      <c r="T59" s="82">
        <f t="shared" si="3"/>
        <v>2420</v>
      </c>
    </row>
    <row r="60" spans="1:20" s="19" customFormat="1" ht="12" x14ac:dyDescent="0.25">
      <c r="A60" s="5">
        <v>56</v>
      </c>
      <c r="B60" s="5" t="s">
        <v>148</v>
      </c>
      <c r="C60" s="14"/>
      <c r="D60" s="14"/>
      <c r="E60" s="14"/>
      <c r="F60" s="13"/>
      <c r="G60" s="335"/>
      <c r="H60" s="59"/>
      <c r="I60" s="281"/>
      <c r="J60" s="281"/>
      <c r="K60" s="161">
        <f t="shared" ref="K60:K61" si="4">G60</f>
        <v>0</v>
      </c>
      <c r="L60" s="161">
        <f t="shared" ref="L60:L61" si="5">H60</f>
        <v>0</v>
      </c>
      <c r="M60" s="14"/>
      <c r="N60" s="255"/>
      <c r="O60" s="14"/>
      <c r="P60" s="14"/>
      <c r="Q60" s="14"/>
      <c r="R60" s="14"/>
      <c r="S60" s="167">
        <f t="shared" ref="S60:S61" si="6">Q60+N60</f>
        <v>0</v>
      </c>
      <c r="T60" s="167">
        <f t="shared" ref="T60:T61" si="7">R60+O60</f>
        <v>0</v>
      </c>
    </row>
    <row r="61" spans="1:20" s="19" customFormat="1" ht="12" x14ac:dyDescent="0.25">
      <c r="A61" s="5">
        <v>57</v>
      </c>
      <c r="B61" s="5" t="s">
        <v>149</v>
      </c>
      <c r="C61" s="14"/>
      <c r="D61" s="14"/>
      <c r="E61" s="14"/>
      <c r="F61" s="13"/>
      <c r="G61" s="335"/>
      <c r="H61" s="59"/>
      <c r="I61" s="281"/>
      <c r="J61" s="281"/>
      <c r="K61" s="161">
        <f t="shared" si="4"/>
        <v>0</v>
      </c>
      <c r="L61" s="161">
        <f t="shared" si="5"/>
        <v>0</v>
      </c>
      <c r="M61" s="14"/>
      <c r="N61" s="14"/>
      <c r="O61" s="14"/>
      <c r="P61" s="14"/>
      <c r="Q61" s="14"/>
      <c r="R61" s="14"/>
      <c r="S61" s="167">
        <f t="shared" si="6"/>
        <v>0</v>
      </c>
      <c r="T61" s="167">
        <f t="shared" si="7"/>
        <v>0</v>
      </c>
    </row>
    <row r="62" spans="1:20" s="19" customFormat="1" ht="12" x14ac:dyDescent="0.25">
      <c r="A62" s="52"/>
      <c r="B62" s="51" t="s">
        <v>147</v>
      </c>
      <c r="C62" s="179">
        <f>SUM(C5:C61)</f>
        <v>783281</v>
      </c>
      <c r="D62" s="179">
        <f t="shared" ref="D62:T62" si="8">SUM(D5:D61)</f>
        <v>337296</v>
      </c>
      <c r="E62" s="179">
        <f t="shared" si="8"/>
        <v>657575</v>
      </c>
      <c r="F62" s="179">
        <f t="shared" si="8"/>
        <v>337296</v>
      </c>
      <c r="G62" s="179">
        <f t="shared" si="8"/>
        <v>108690</v>
      </c>
      <c r="H62" s="179">
        <f t="shared" si="8"/>
        <v>100140</v>
      </c>
      <c r="I62" s="179">
        <f t="shared" si="8"/>
        <v>15500</v>
      </c>
      <c r="J62" s="179">
        <f t="shared" si="8"/>
        <v>6800</v>
      </c>
      <c r="K62" s="179">
        <f t="shared" si="8"/>
        <v>783281</v>
      </c>
      <c r="L62" s="179">
        <f t="shared" si="8"/>
        <v>1103370</v>
      </c>
      <c r="M62" s="179">
        <f t="shared" si="8"/>
        <v>783281</v>
      </c>
      <c r="N62" s="179">
        <f t="shared" si="8"/>
        <v>1103370</v>
      </c>
      <c r="O62" s="179">
        <f t="shared" si="8"/>
        <v>930210</v>
      </c>
      <c r="P62" s="179">
        <f t="shared" si="8"/>
        <v>563025</v>
      </c>
      <c r="Q62" s="179">
        <f t="shared" si="8"/>
        <v>713640</v>
      </c>
      <c r="R62" s="179">
        <f t="shared" si="8"/>
        <v>625051</v>
      </c>
      <c r="S62" s="179">
        <f t="shared" si="8"/>
        <v>1817010</v>
      </c>
      <c r="T62" s="179">
        <f t="shared" si="8"/>
        <v>1555261</v>
      </c>
    </row>
    <row r="63" spans="1:20" ht="22.5" customHeight="1" x14ac:dyDescent="0.25"/>
    <row r="64" spans="1:20" ht="11.4" customHeight="1" x14ac:dyDescent="0.25">
      <c r="B64" s="569" t="s">
        <v>318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91" t="s">
        <v>319</v>
      </c>
      <c r="M64" s="591"/>
      <c r="N64" s="591"/>
    </row>
    <row r="65" spans="2:14" ht="11.4" customHeight="1" x14ac:dyDescent="0.25">
      <c r="B65" s="397"/>
      <c r="C65" s="397"/>
      <c r="D65" s="397"/>
      <c r="E65" s="397"/>
      <c r="F65" s="397"/>
      <c r="G65" s="397"/>
      <c r="H65" s="397"/>
      <c r="I65" s="397"/>
      <c r="J65" s="398"/>
      <c r="K65" s="398"/>
      <c r="L65" s="398"/>
      <c r="M65" s="398"/>
      <c r="N65" s="397"/>
    </row>
    <row r="66" spans="2:14" ht="11.4" customHeight="1" x14ac:dyDescent="0.25">
      <c r="B66" s="569" t="s">
        <v>320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 t="s">
        <v>321</v>
      </c>
      <c r="M66" s="569"/>
      <c r="N66" s="569"/>
    </row>
  </sheetData>
  <mergeCells count="15">
    <mergeCell ref="B66:K66"/>
    <mergeCell ref="L66:N66"/>
    <mergeCell ref="M2:T2"/>
    <mergeCell ref="A1:T1"/>
    <mergeCell ref="A2:A4"/>
    <mergeCell ref="B2:B4"/>
    <mergeCell ref="M3:O3"/>
    <mergeCell ref="S3:T3"/>
    <mergeCell ref="F3:H3"/>
    <mergeCell ref="P3:R3"/>
    <mergeCell ref="F2:L2"/>
    <mergeCell ref="K3:L3"/>
    <mergeCell ref="C2:E3"/>
    <mergeCell ref="B64:K64"/>
    <mergeCell ref="L64:N64"/>
  </mergeCells>
  <pageMargins left="0" right="0" top="0" bottom="0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66"/>
  <sheetViews>
    <sheetView view="pageBreakPreview" zoomScale="130" zoomScaleNormal="100" zoomScaleSheetLayoutView="130" workbookViewId="0">
      <pane xSplit="2" ySplit="5" topLeftCell="I54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3.6640625" style="1" customWidth="1"/>
    <col min="2" max="2" width="13.6640625" style="1" customWidth="1"/>
    <col min="3" max="3" width="8.109375" style="1" customWidth="1"/>
    <col min="4" max="4" width="6.6640625" style="1" customWidth="1"/>
    <col min="5" max="5" width="7.6640625" style="1" customWidth="1"/>
    <col min="6" max="6" width="8.109375" style="1" customWidth="1"/>
    <col min="7" max="7" width="8.44140625" style="4" customWidth="1"/>
    <col min="8" max="8" width="10" style="4" customWidth="1"/>
    <col min="9" max="9" width="13.33203125" style="1" customWidth="1"/>
    <col min="10" max="24" width="10.6640625" style="1" customWidth="1"/>
    <col min="25" max="25" width="10.6640625" style="2" customWidth="1"/>
    <col min="26" max="16384" width="4.33203125" style="2"/>
  </cols>
  <sheetData>
    <row r="1" spans="1:25" ht="19.5" customHeight="1" x14ac:dyDescent="0.25">
      <c r="A1" s="586" t="s">
        <v>284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</row>
    <row r="2" spans="1:25" s="3" customFormat="1" ht="12.75" customHeight="1" x14ac:dyDescent="0.25">
      <c r="A2" s="580" t="s">
        <v>0</v>
      </c>
      <c r="B2" s="581" t="s">
        <v>82</v>
      </c>
      <c r="C2" s="572" t="s">
        <v>270</v>
      </c>
      <c r="D2" s="573"/>
      <c r="E2" s="574"/>
      <c r="F2" s="426"/>
      <c r="G2" s="571"/>
      <c r="H2" s="571"/>
      <c r="I2" s="571"/>
      <c r="J2" s="571"/>
      <c r="K2" s="571"/>
      <c r="L2" s="571" t="s">
        <v>12</v>
      </c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</row>
    <row r="3" spans="1:25" s="3" customFormat="1" ht="63" customHeight="1" x14ac:dyDescent="0.25">
      <c r="A3" s="597"/>
      <c r="B3" s="581"/>
      <c r="C3" s="575"/>
      <c r="D3" s="576"/>
      <c r="E3" s="577"/>
      <c r="F3" s="595" t="s">
        <v>37</v>
      </c>
      <c r="G3" s="592" t="s">
        <v>89</v>
      </c>
      <c r="H3" s="593"/>
      <c r="I3" s="284" t="s">
        <v>26</v>
      </c>
      <c r="J3" s="593" t="s">
        <v>40</v>
      </c>
      <c r="K3" s="594"/>
      <c r="L3" s="571" t="s">
        <v>23</v>
      </c>
      <c r="M3" s="571"/>
      <c r="N3" s="571"/>
      <c r="O3" s="571" t="s">
        <v>24</v>
      </c>
      <c r="P3" s="571"/>
      <c r="Q3" s="571"/>
      <c r="R3" s="566" t="s">
        <v>31</v>
      </c>
      <c r="S3" s="567"/>
      <c r="T3" s="568"/>
      <c r="U3" s="571" t="s">
        <v>25</v>
      </c>
      <c r="V3" s="571"/>
      <c r="W3" s="571"/>
      <c r="X3" s="571" t="s">
        <v>4</v>
      </c>
      <c r="Y3" s="571"/>
    </row>
    <row r="4" spans="1:25" s="3" customFormat="1" ht="51.75" customHeight="1" x14ac:dyDescent="0.25">
      <c r="A4" s="597"/>
      <c r="B4" s="581"/>
      <c r="C4" s="285" t="s">
        <v>285</v>
      </c>
      <c r="D4" s="288" t="s">
        <v>286</v>
      </c>
      <c r="E4" s="285" t="s">
        <v>287</v>
      </c>
      <c r="F4" s="596"/>
      <c r="G4" s="348" t="s">
        <v>288</v>
      </c>
      <c r="H4" s="348" t="s">
        <v>10</v>
      </c>
      <c r="I4" s="348" t="s">
        <v>288</v>
      </c>
      <c r="J4" s="348" t="s">
        <v>2</v>
      </c>
      <c r="K4" s="348" t="s">
        <v>10</v>
      </c>
      <c r="L4" s="77" t="s">
        <v>282</v>
      </c>
      <c r="M4" s="340" t="s">
        <v>253</v>
      </c>
      <c r="N4" s="77" t="s">
        <v>11</v>
      </c>
      <c r="O4" s="77" t="s">
        <v>282</v>
      </c>
      <c r="P4" s="340" t="s">
        <v>253</v>
      </c>
      <c r="Q4" s="77" t="s">
        <v>11</v>
      </c>
      <c r="R4" s="77" t="s">
        <v>282</v>
      </c>
      <c r="S4" s="340" t="s">
        <v>253</v>
      </c>
      <c r="T4" s="77" t="s">
        <v>11</v>
      </c>
      <c r="U4" s="77" t="s">
        <v>282</v>
      </c>
      <c r="V4" s="324" t="s">
        <v>253</v>
      </c>
      <c r="W4" s="77" t="s">
        <v>11</v>
      </c>
      <c r="X4" s="348" t="s">
        <v>27</v>
      </c>
      <c r="Y4" s="348" t="s">
        <v>10</v>
      </c>
    </row>
    <row r="5" spans="1:25" s="3" customFormat="1" ht="13.2" x14ac:dyDescent="0.25">
      <c r="A5" s="49">
        <v>1</v>
      </c>
      <c r="B5" s="5" t="s">
        <v>93</v>
      </c>
      <c r="C5" s="14">
        <v>240</v>
      </c>
      <c r="D5" s="14">
        <v>90</v>
      </c>
      <c r="E5" s="14">
        <v>240</v>
      </c>
      <c r="F5" s="427"/>
      <c r="G5" s="255">
        <v>5</v>
      </c>
      <c r="H5" s="255">
        <v>5</v>
      </c>
      <c r="I5" s="255"/>
      <c r="J5" s="255">
        <f>G5+I5</f>
        <v>5</v>
      </c>
      <c r="K5" s="255">
        <f>H5</f>
        <v>5</v>
      </c>
      <c r="L5" s="14"/>
      <c r="M5" s="255"/>
      <c r="N5" s="14"/>
      <c r="O5" s="14"/>
      <c r="P5" s="255"/>
      <c r="Q5" s="14"/>
      <c r="R5" s="14"/>
      <c r="S5" s="255"/>
      <c r="T5" s="14"/>
      <c r="U5" s="14"/>
      <c r="V5" s="14"/>
      <c r="W5" s="14"/>
      <c r="X5" s="162">
        <f t="shared" ref="X5:X36" si="0">V5+S5+P5+M5</f>
        <v>0</v>
      </c>
      <c r="Y5" s="162">
        <f t="shared" ref="Y5:Y36" si="1">W5+T5+Q5+N5</f>
        <v>0</v>
      </c>
    </row>
    <row r="6" spans="1:25" s="3" customFormat="1" ht="13.2" x14ac:dyDescent="0.25">
      <c r="A6" s="49">
        <v>2</v>
      </c>
      <c r="B6" s="5" t="s">
        <v>94</v>
      </c>
      <c r="C6" s="14">
        <v>3073</v>
      </c>
      <c r="D6" s="14">
        <v>130</v>
      </c>
      <c r="E6" s="14">
        <v>483</v>
      </c>
      <c r="F6" s="427">
        <v>500</v>
      </c>
      <c r="G6" s="255">
        <v>60</v>
      </c>
      <c r="H6" s="255">
        <v>20</v>
      </c>
      <c r="I6" s="162">
        <v>10</v>
      </c>
      <c r="J6" s="255">
        <f t="shared" ref="J6:J61" si="2">G6+I6</f>
        <v>70</v>
      </c>
      <c r="K6" s="255">
        <f t="shared" ref="K6:K61" si="3">H6</f>
        <v>20</v>
      </c>
      <c r="L6" s="14">
        <v>400</v>
      </c>
      <c r="M6" s="255">
        <v>800</v>
      </c>
      <c r="N6" s="14">
        <v>800</v>
      </c>
      <c r="O6" s="14">
        <v>200</v>
      </c>
      <c r="P6" s="255">
        <v>400</v>
      </c>
      <c r="Q6" s="14">
        <v>400</v>
      </c>
      <c r="R6" s="14"/>
      <c r="S6" s="255"/>
      <c r="T6" s="14"/>
      <c r="U6" s="170"/>
      <c r="V6" s="170"/>
      <c r="W6" s="14"/>
      <c r="X6" s="162">
        <f t="shared" si="0"/>
        <v>1200</v>
      </c>
      <c r="Y6" s="162">
        <f t="shared" si="1"/>
        <v>1200</v>
      </c>
    </row>
    <row r="7" spans="1:25" s="3" customFormat="1" ht="13.2" x14ac:dyDescent="0.25">
      <c r="A7" s="49">
        <v>3</v>
      </c>
      <c r="B7" s="5" t="s">
        <v>92</v>
      </c>
      <c r="C7" s="14">
        <v>451</v>
      </c>
      <c r="D7" s="14">
        <v>47</v>
      </c>
      <c r="E7" s="14">
        <v>451</v>
      </c>
      <c r="F7" s="427"/>
      <c r="G7" s="255">
        <v>10</v>
      </c>
      <c r="H7" s="255">
        <v>10</v>
      </c>
      <c r="I7" s="162"/>
      <c r="J7" s="255">
        <f t="shared" si="2"/>
        <v>10</v>
      </c>
      <c r="K7" s="255">
        <f t="shared" si="3"/>
        <v>10</v>
      </c>
      <c r="L7" s="14">
        <v>600</v>
      </c>
      <c r="M7" s="255">
        <v>1200</v>
      </c>
      <c r="N7" s="14">
        <v>1200</v>
      </c>
      <c r="O7" s="14">
        <v>450</v>
      </c>
      <c r="P7" s="255">
        <v>1217</v>
      </c>
      <c r="Q7" s="14">
        <v>1217</v>
      </c>
      <c r="R7" s="14">
        <v>451</v>
      </c>
      <c r="S7" s="255">
        <v>902</v>
      </c>
      <c r="T7" s="14">
        <v>902</v>
      </c>
      <c r="U7" s="170"/>
      <c r="V7" s="170"/>
      <c r="W7" s="11"/>
      <c r="X7" s="162">
        <f t="shared" si="0"/>
        <v>3319</v>
      </c>
      <c r="Y7" s="162">
        <f t="shared" si="1"/>
        <v>3319</v>
      </c>
    </row>
    <row r="8" spans="1:25" s="3" customFormat="1" ht="13.2" x14ac:dyDescent="0.25">
      <c r="A8" s="52">
        <v>4</v>
      </c>
      <c r="B8" s="541" t="s">
        <v>95</v>
      </c>
      <c r="C8" s="12">
        <v>121</v>
      </c>
      <c r="D8" s="12">
        <v>3</v>
      </c>
      <c r="E8" s="12">
        <v>121</v>
      </c>
      <c r="F8" s="228"/>
      <c r="G8" s="167">
        <v>5</v>
      </c>
      <c r="H8" s="167">
        <v>5</v>
      </c>
      <c r="I8" s="167"/>
      <c r="J8" s="59">
        <f t="shared" si="2"/>
        <v>5</v>
      </c>
      <c r="K8" s="59">
        <f t="shared" si="3"/>
        <v>5</v>
      </c>
      <c r="L8" s="14">
        <v>150</v>
      </c>
      <c r="M8" s="167">
        <v>300</v>
      </c>
      <c r="N8" s="12">
        <v>300</v>
      </c>
      <c r="O8" s="14">
        <v>130</v>
      </c>
      <c r="P8" s="167">
        <v>300</v>
      </c>
      <c r="Q8" s="12">
        <v>300</v>
      </c>
      <c r="R8" s="12">
        <v>93</v>
      </c>
      <c r="S8" s="167">
        <v>300</v>
      </c>
      <c r="T8" s="12">
        <v>300</v>
      </c>
      <c r="U8" s="12"/>
      <c r="V8" s="12"/>
      <c r="W8" s="12"/>
      <c r="X8" s="170">
        <f t="shared" si="0"/>
        <v>900</v>
      </c>
      <c r="Y8" s="170">
        <f t="shared" si="1"/>
        <v>900</v>
      </c>
    </row>
    <row r="9" spans="1:25" s="3" customFormat="1" ht="13.2" x14ac:dyDescent="0.25">
      <c r="A9" s="52">
        <v>5</v>
      </c>
      <c r="B9" s="5" t="s">
        <v>96</v>
      </c>
      <c r="C9" s="14">
        <v>8641</v>
      </c>
      <c r="D9" s="14">
        <v>200</v>
      </c>
      <c r="E9" s="14">
        <v>2470</v>
      </c>
      <c r="F9" s="427">
        <v>200</v>
      </c>
      <c r="G9" s="255">
        <v>60</v>
      </c>
      <c r="H9" s="255">
        <v>60</v>
      </c>
      <c r="I9" s="162">
        <v>10</v>
      </c>
      <c r="J9" s="255">
        <f t="shared" si="2"/>
        <v>70</v>
      </c>
      <c r="K9" s="255">
        <f t="shared" si="3"/>
        <v>60</v>
      </c>
      <c r="L9" s="14">
        <v>2500</v>
      </c>
      <c r="M9" s="255">
        <v>5000</v>
      </c>
      <c r="N9" s="14">
        <v>5000</v>
      </c>
      <c r="O9" s="14">
        <v>2500</v>
      </c>
      <c r="P9" s="255">
        <v>5000</v>
      </c>
      <c r="Q9" s="14">
        <v>5000</v>
      </c>
      <c r="R9" s="14">
        <v>840</v>
      </c>
      <c r="S9" s="255">
        <v>1000</v>
      </c>
      <c r="T9" s="14">
        <v>1000</v>
      </c>
      <c r="U9" s="11"/>
      <c r="V9" s="11"/>
      <c r="W9" s="11"/>
      <c r="X9" s="162">
        <f t="shared" si="0"/>
        <v>11000</v>
      </c>
      <c r="Y9" s="162">
        <f t="shared" si="1"/>
        <v>11000</v>
      </c>
    </row>
    <row r="10" spans="1:25" s="3" customFormat="1" ht="13.2" x14ac:dyDescent="0.25">
      <c r="A10" s="52">
        <v>6</v>
      </c>
      <c r="B10" s="5" t="s">
        <v>97</v>
      </c>
      <c r="C10" s="14">
        <v>1141</v>
      </c>
      <c r="D10" s="14">
        <v>100</v>
      </c>
      <c r="E10" s="14">
        <v>1141</v>
      </c>
      <c r="F10" s="427"/>
      <c r="G10" s="255">
        <v>15</v>
      </c>
      <c r="H10" s="255">
        <v>15</v>
      </c>
      <c r="I10" s="162"/>
      <c r="J10" s="255">
        <f t="shared" si="2"/>
        <v>15</v>
      </c>
      <c r="K10" s="255">
        <f t="shared" si="3"/>
        <v>15</v>
      </c>
      <c r="L10" s="14">
        <v>200</v>
      </c>
      <c r="M10" s="82">
        <v>400</v>
      </c>
      <c r="N10" s="12">
        <v>400</v>
      </c>
      <c r="O10" s="14">
        <v>150</v>
      </c>
      <c r="P10" s="82">
        <v>300</v>
      </c>
      <c r="Q10" s="12">
        <v>300</v>
      </c>
      <c r="R10" s="14">
        <v>236</v>
      </c>
      <c r="S10" s="255">
        <v>332</v>
      </c>
      <c r="T10" s="14">
        <v>332</v>
      </c>
      <c r="U10" s="12"/>
      <c r="V10" s="12"/>
      <c r="W10" s="12"/>
      <c r="X10" s="162">
        <f t="shared" si="0"/>
        <v>1032</v>
      </c>
      <c r="Y10" s="162">
        <f t="shared" si="1"/>
        <v>1032</v>
      </c>
    </row>
    <row r="11" spans="1:25" s="3" customFormat="1" ht="13.2" x14ac:dyDescent="0.25">
      <c r="A11" s="52">
        <v>7</v>
      </c>
      <c r="B11" s="5" t="s">
        <v>98</v>
      </c>
      <c r="C11" s="14">
        <v>1598</v>
      </c>
      <c r="D11" s="14">
        <v>300</v>
      </c>
      <c r="E11" s="14">
        <v>1598</v>
      </c>
      <c r="F11" s="427"/>
      <c r="G11" s="255">
        <v>10</v>
      </c>
      <c r="H11" s="255">
        <v>10</v>
      </c>
      <c r="I11" s="162"/>
      <c r="J11" s="255">
        <f t="shared" si="2"/>
        <v>10</v>
      </c>
      <c r="K11" s="255">
        <f t="shared" si="3"/>
        <v>10</v>
      </c>
      <c r="L11" s="14">
        <v>800</v>
      </c>
      <c r="M11" s="255">
        <v>1600</v>
      </c>
      <c r="N11" s="14">
        <v>1600</v>
      </c>
      <c r="O11" s="14">
        <v>250</v>
      </c>
      <c r="P11" s="255">
        <v>500</v>
      </c>
      <c r="Q11" s="14">
        <v>500</v>
      </c>
      <c r="R11" s="14">
        <v>650</v>
      </c>
      <c r="S11" s="255">
        <v>1500</v>
      </c>
      <c r="T11" s="14">
        <v>1500</v>
      </c>
      <c r="U11" s="170"/>
      <c r="V11" s="170"/>
      <c r="W11" s="14"/>
      <c r="X11" s="162">
        <f t="shared" si="0"/>
        <v>3600</v>
      </c>
      <c r="Y11" s="162">
        <f t="shared" si="1"/>
        <v>3600</v>
      </c>
    </row>
    <row r="12" spans="1:25" s="3" customFormat="1" ht="13.2" x14ac:dyDescent="0.25">
      <c r="A12" s="52">
        <v>8</v>
      </c>
      <c r="B12" s="5" t="s">
        <v>99</v>
      </c>
      <c r="C12" s="14">
        <v>17615</v>
      </c>
      <c r="D12" s="14">
        <v>6000</v>
      </c>
      <c r="E12" s="14">
        <v>97</v>
      </c>
      <c r="F12" s="427">
        <v>6500</v>
      </c>
      <c r="G12" s="255">
        <v>50</v>
      </c>
      <c r="H12" s="255">
        <v>5</v>
      </c>
      <c r="I12" s="352">
        <v>30</v>
      </c>
      <c r="J12" s="255">
        <f t="shared" si="2"/>
        <v>80</v>
      </c>
      <c r="K12" s="255">
        <f t="shared" si="3"/>
        <v>5</v>
      </c>
      <c r="L12" s="14">
        <v>50</v>
      </c>
      <c r="M12" s="255">
        <v>100</v>
      </c>
      <c r="N12" s="14">
        <v>100</v>
      </c>
      <c r="O12" s="14">
        <v>65</v>
      </c>
      <c r="P12" s="255">
        <v>130</v>
      </c>
      <c r="Q12" s="14">
        <v>130</v>
      </c>
      <c r="R12" s="14"/>
      <c r="S12" s="255"/>
      <c r="T12" s="14"/>
      <c r="U12" s="341"/>
      <c r="V12" s="341"/>
      <c r="W12" s="11"/>
      <c r="X12" s="162">
        <f t="shared" si="0"/>
        <v>230</v>
      </c>
      <c r="Y12" s="162">
        <f t="shared" si="1"/>
        <v>230</v>
      </c>
    </row>
    <row r="13" spans="1:25" s="3" customFormat="1" ht="13.2" x14ac:dyDescent="0.25">
      <c r="A13" s="52">
        <v>9</v>
      </c>
      <c r="B13" s="5" t="s">
        <v>100</v>
      </c>
      <c r="C13" s="248">
        <v>1406</v>
      </c>
      <c r="D13" s="248">
        <v>90</v>
      </c>
      <c r="E13" s="248">
        <v>530</v>
      </c>
      <c r="F13" s="427">
        <v>400</v>
      </c>
      <c r="G13" s="349">
        <v>20</v>
      </c>
      <c r="H13" s="349">
        <v>5</v>
      </c>
      <c r="I13" s="353">
        <v>10</v>
      </c>
      <c r="J13" s="349">
        <f>G13+I13</f>
        <v>30</v>
      </c>
      <c r="K13" s="349">
        <f>H13</f>
        <v>5</v>
      </c>
      <c r="L13" s="14">
        <v>555</v>
      </c>
      <c r="M13" s="349">
        <v>1110</v>
      </c>
      <c r="N13" s="248">
        <v>1110</v>
      </c>
      <c r="O13" s="14">
        <v>325</v>
      </c>
      <c r="P13" s="349">
        <v>650</v>
      </c>
      <c r="Q13" s="248">
        <v>650</v>
      </c>
      <c r="R13" s="12"/>
      <c r="S13" s="82"/>
      <c r="T13" s="12"/>
      <c r="U13" s="12"/>
      <c r="V13" s="12"/>
      <c r="W13" s="12"/>
      <c r="X13" s="162">
        <f t="shared" si="0"/>
        <v>1760</v>
      </c>
      <c r="Y13" s="162">
        <f t="shared" si="1"/>
        <v>1760</v>
      </c>
    </row>
    <row r="14" spans="1:25" s="3" customFormat="1" ht="13.2" x14ac:dyDescent="0.25">
      <c r="A14" s="52">
        <v>10</v>
      </c>
      <c r="B14" s="541" t="s">
        <v>101</v>
      </c>
      <c r="C14" s="14">
        <v>126</v>
      </c>
      <c r="D14" s="14">
        <v>21</v>
      </c>
      <c r="E14" s="14">
        <v>126</v>
      </c>
      <c r="F14" s="248"/>
      <c r="G14" s="59">
        <v>10</v>
      </c>
      <c r="H14" s="59">
        <v>10</v>
      </c>
      <c r="I14" s="170"/>
      <c r="J14" s="59">
        <f t="shared" si="2"/>
        <v>10</v>
      </c>
      <c r="K14" s="59">
        <f t="shared" si="3"/>
        <v>10</v>
      </c>
      <c r="L14" s="14">
        <v>150</v>
      </c>
      <c r="M14" s="59">
        <v>300</v>
      </c>
      <c r="N14" s="14">
        <v>300</v>
      </c>
      <c r="O14" s="14">
        <v>150</v>
      </c>
      <c r="P14" s="59">
        <v>400</v>
      </c>
      <c r="Q14" s="14">
        <v>400</v>
      </c>
      <c r="R14" s="14"/>
      <c r="S14" s="59"/>
      <c r="T14" s="14"/>
      <c r="U14" s="70"/>
      <c r="V14" s="70"/>
      <c r="W14" s="70"/>
      <c r="X14" s="170">
        <f t="shared" si="0"/>
        <v>700</v>
      </c>
      <c r="Y14" s="170">
        <f t="shared" si="1"/>
        <v>700</v>
      </c>
    </row>
    <row r="15" spans="1:25" s="3" customFormat="1" ht="13.2" x14ac:dyDescent="0.25">
      <c r="A15" s="52">
        <v>11</v>
      </c>
      <c r="B15" s="5" t="s">
        <v>102</v>
      </c>
      <c r="C15" s="14">
        <v>1192</v>
      </c>
      <c r="D15" s="14">
        <v>127</v>
      </c>
      <c r="E15" s="14">
        <v>1192</v>
      </c>
      <c r="F15" s="427"/>
      <c r="G15" s="255">
        <v>5</v>
      </c>
      <c r="H15" s="255">
        <v>5</v>
      </c>
      <c r="I15" s="162"/>
      <c r="J15" s="255">
        <f t="shared" si="2"/>
        <v>5</v>
      </c>
      <c r="K15" s="255">
        <f t="shared" si="3"/>
        <v>5</v>
      </c>
      <c r="L15" s="14">
        <v>750</v>
      </c>
      <c r="M15" s="255">
        <v>1500</v>
      </c>
      <c r="N15" s="14">
        <v>1500</v>
      </c>
      <c r="O15" s="14">
        <v>750</v>
      </c>
      <c r="P15" s="255">
        <v>1500</v>
      </c>
      <c r="Q15" s="14">
        <v>1500</v>
      </c>
      <c r="R15" s="14">
        <v>500</v>
      </c>
      <c r="S15" s="255">
        <v>1000</v>
      </c>
      <c r="T15" s="14">
        <v>1000</v>
      </c>
      <c r="U15" s="11"/>
      <c r="V15" s="11"/>
      <c r="W15" s="11"/>
      <c r="X15" s="162">
        <f t="shared" si="0"/>
        <v>4000</v>
      </c>
      <c r="Y15" s="162">
        <f t="shared" si="1"/>
        <v>4000</v>
      </c>
    </row>
    <row r="16" spans="1:25" s="3" customFormat="1" ht="13.2" x14ac:dyDescent="0.25">
      <c r="A16" s="52">
        <v>12</v>
      </c>
      <c r="B16" s="5" t="s">
        <v>103</v>
      </c>
      <c r="C16" s="14">
        <v>381</v>
      </c>
      <c r="D16" s="14">
        <v>119</v>
      </c>
      <c r="E16" s="14">
        <v>381</v>
      </c>
      <c r="F16" s="427"/>
      <c r="G16" s="255">
        <v>10</v>
      </c>
      <c r="H16" s="255">
        <v>10</v>
      </c>
      <c r="I16" s="352"/>
      <c r="J16" s="255">
        <f t="shared" si="2"/>
        <v>10</v>
      </c>
      <c r="K16" s="255">
        <f t="shared" si="3"/>
        <v>10</v>
      </c>
      <c r="L16" s="14">
        <v>450</v>
      </c>
      <c r="M16" s="255">
        <v>900</v>
      </c>
      <c r="N16" s="14">
        <v>900</v>
      </c>
      <c r="O16" s="14">
        <v>150</v>
      </c>
      <c r="P16" s="255">
        <v>300</v>
      </c>
      <c r="Q16" s="14">
        <v>300</v>
      </c>
      <c r="R16" s="14">
        <v>200</v>
      </c>
      <c r="S16" s="255">
        <v>400</v>
      </c>
      <c r="T16" s="14">
        <v>400</v>
      </c>
      <c r="U16" s="12"/>
      <c r="V16" s="12"/>
      <c r="W16" s="12"/>
      <c r="X16" s="162">
        <f t="shared" si="0"/>
        <v>1600</v>
      </c>
      <c r="Y16" s="162">
        <f t="shared" si="1"/>
        <v>1600</v>
      </c>
    </row>
    <row r="17" spans="1:25" s="3" customFormat="1" ht="13.2" x14ac:dyDescent="0.25">
      <c r="A17" s="52">
        <v>13</v>
      </c>
      <c r="B17" s="541" t="s">
        <v>104</v>
      </c>
      <c r="C17" s="14">
        <v>2568</v>
      </c>
      <c r="D17" s="14">
        <v>150</v>
      </c>
      <c r="E17" s="14">
        <v>1600</v>
      </c>
      <c r="F17" s="248">
        <v>200</v>
      </c>
      <c r="G17" s="59">
        <v>50</v>
      </c>
      <c r="H17" s="59">
        <v>20</v>
      </c>
      <c r="I17" s="170">
        <v>10</v>
      </c>
      <c r="J17" s="59">
        <f t="shared" si="2"/>
        <v>60</v>
      </c>
      <c r="K17" s="59">
        <f t="shared" si="3"/>
        <v>20</v>
      </c>
      <c r="L17" s="14">
        <v>1700</v>
      </c>
      <c r="M17" s="59">
        <v>3400</v>
      </c>
      <c r="N17" s="14">
        <v>3400</v>
      </c>
      <c r="O17" s="14">
        <v>1600</v>
      </c>
      <c r="P17" s="59">
        <v>3400</v>
      </c>
      <c r="Q17" s="14">
        <v>3400</v>
      </c>
      <c r="R17" s="14"/>
      <c r="S17" s="59"/>
      <c r="T17" s="14"/>
      <c r="U17" s="11"/>
      <c r="V17" s="11"/>
      <c r="W17" s="11"/>
      <c r="X17" s="170">
        <f t="shared" si="0"/>
        <v>6800</v>
      </c>
      <c r="Y17" s="170">
        <f t="shared" si="1"/>
        <v>6800</v>
      </c>
    </row>
    <row r="18" spans="1:25" s="3" customFormat="1" ht="13.2" x14ac:dyDescent="0.25">
      <c r="A18" s="52">
        <v>14</v>
      </c>
      <c r="B18" s="5" t="s">
        <v>105</v>
      </c>
      <c r="C18" s="248">
        <v>182837</v>
      </c>
      <c r="D18" s="248">
        <v>11748</v>
      </c>
      <c r="E18" s="248">
        <v>470</v>
      </c>
      <c r="F18" s="427">
        <v>14380</v>
      </c>
      <c r="G18" s="349">
        <v>100</v>
      </c>
      <c r="H18" s="349">
        <v>10</v>
      </c>
      <c r="I18" s="353">
        <v>50</v>
      </c>
      <c r="J18" s="349">
        <f t="shared" si="2"/>
        <v>150</v>
      </c>
      <c r="K18" s="349">
        <f t="shared" si="3"/>
        <v>10</v>
      </c>
      <c r="L18" s="14">
        <v>600</v>
      </c>
      <c r="M18" s="349">
        <v>1200</v>
      </c>
      <c r="N18" s="248">
        <v>1200</v>
      </c>
      <c r="O18" s="248">
        <v>500</v>
      </c>
      <c r="P18" s="349">
        <v>1000</v>
      </c>
      <c r="Q18" s="248">
        <v>1000</v>
      </c>
      <c r="R18" s="248">
        <v>400</v>
      </c>
      <c r="S18" s="349">
        <v>500</v>
      </c>
      <c r="T18" s="248">
        <v>500</v>
      </c>
      <c r="U18" s="425">
        <v>0</v>
      </c>
      <c r="V18" s="425">
        <v>0</v>
      </c>
      <c r="W18" s="425">
        <v>0</v>
      </c>
      <c r="X18" s="162">
        <f t="shared" si="0"/>
        <v>2700</v>
      </c>
      <c r="Y18" s="162">
        <f t="shared" si="1"/>
        <v>2700</v>
      </c>
    </row>
    <row r="19" spans="1:25" s="3" customFormat="1" ht="13.2" x14ac:dyDescent="0.25">
      <c r="A19" s="52">
        <v>15</v>
      </c>
      <c r="B19" s="5" t="s">
        <v>106</v>
      </c>
      <c r="C19" s="248">
        <v>483</v>
      </c>
      <c r="D19" s="248">
        <v>29</v>
      </c>
      <c r="E19" s="248">
        <v>483</v>
      </c>
      <c r="F19" s="427"/>
      <c r="G19" s="349">
        <v>5</v>
      </c>
      <c r="H19" s="349">
        <v>5</v>
      </c>
      <c r="I19" s="353"/>
      <c r="J19" s="255">
        <f t="shared" si="2"/>
        <v>5</v>
      </c>
      <c r="K19" s="255">
        <f t="shared" si="3"/>
        <v>5</v>
      </c>
      <c r="L19" s="14">
        <v>90</v>
      </c>
      <c r="M19" s="349">
        <v>180</v>
      </c>
      <c r="N19" s="248">
        <v>180</v>
      </c>
      <c r="O19" s="14">
        <v>50</v>
      </c>
      <c r="P19" s="349">
        <v>112</v>
      </c>
      <c r="Q19" s="248">
        <v>112</v>
      </c>
      <c r="R19" s="248">
        <v>70</v>
      </c>
      <c r="S19" s="349">
        <v>140</v>
      </c>
      <c r="T19" s="248">
        <v>140</v>
      </c>
      <c r="U19" s="11"/>
      <c r="V19" s="11"/>
      <c r="W19" s="11"/>
      <c r="X19" s="162">
        <f t="shared" si="0"/>
        <v>432</v>
      </c>
      <c r="Y19" s="162">
        <f t="shared" si="1"/>
        <v>432</v>
      </c>
    </row>
    <row r="20" spans="1:25" s="3" customFormat="1" ht="13.2" x14ac:dyDescent="0.25">
      <c r="A20" s="52">
        <v>16</v>
      </c>
      <c r="B20" s="5" t="s">
        <v>107</v>
      </c>
      <c r="C20" s="14">
        <v>15635</v>
      </c>
      <c r="D20" s="14">
        <v>3961</v>
      </c>
      <c r="E20" s="14">
        <v>204</v>
      </c>
      <c r="F20" s="427">
        <v>4500</v>
      </c>
      <c r="G20" s="255">
        <v>20</v>
      </c>
      <c r="H20" s="255">
        <v>5</v>
      </c>
      <c r="I20" s="162">
        <v>50</v>
      </c>
      <c r="J20" s="255">
        <f t="shared" si="2"/>
        <v>70</v>
      </c>
      <c r="K20" s="255">
        <f t="shared" si="3"/>
        <v>5</v>
      </c>
      <c r="L20" s="14">
        <v>102</v>
      </c>
      <c r="M20" s="255">
        <v>204</v>
      </c>
      <c r="N20" s="14">
        <v>204</v>
      </c>
      <c r="O20" s="14"/>
      <c r="P20" s="255"/>
      <c r="Q20" s="14"/>
      <c r="R20" s="14">
        <v>102</v>
      </c>
      <c r="S20" s="255">
        <v>200</v>
      </c>
      <c r="T20" s="14">
        <v>200</v>
      </c>
      <c r="U20" s="11"/>
      <c r="V20" s="11"/>
      <c r="W20" s="11"/>
      <c r="X20" s="162">
        <f t="shared" si="0"/>
        <v>404</v>
      </c>
      <c r="Y20" s="162">
        <f t="shared" si="1"/>
        <v>404</v>
      </c>
    </row>
    <row r="21" spans="1:25" s="3" customFormat="1" ht="13.2" x14ac:dyDescent="0.25">
      <c r="A21" s="52">
        <v>17</v>
      </c>
      <c r="B21" s="5" t="s">
        <v>108</v>
      </c>
      <c r="C21" s="14">
        <v>84</v>
      </c>
      <c r="D21" s="14">
        <v>42</v>
      </c>
      <c r="E21" s="14">
        <v>84</v>
      </c>
      <c r="F21" s="427"/>
      <c r="G21" s="255">
        <v>5</v>
      </c>
      <c r="H21" s="255">
        <v>5</v>
      </c>
      <c r="I21" s="162"/>
      <c r="J21" s="255">
        <f t="shared" si="2"/>
        <v>5</v>
      </c>
      <c r="K21" s="255">
        <f t="shared" si="3"/>
        <v>5</v>
      </c>
      <c r="L21" s="14">
        <v>100</v>
      </c>
      <c r="M21" s="255">
        <v>200</v>
      </c>
      <c r="N21" s="14">
        <v>200</v>
      </c>
      <c r="O21" s="14">
        <v>100</v>
      </c>
      <c r="P21" s="255">
        <v>200</v>
      </c>
      <c r="Q21" s="14">
        <v>200</v>
      </c>
      <c r="R21" s="14">
        <v>25</v>
      </c>
      <c r="S21" s="255">
        <v>50</v>
      </c>
      <c r="T21" s="14">
        <v>50</v>
      </c>
      <c r="U21" s="11"/>
      <c r="V21" s="11"/>
      <c r="W21" s="11"/>
      <c r="X21" s="162">
        <f t="shared" si="0"/>
        <v>450</v>
      </c>
      <c r="Y21" s="162">
        <f t="shared" si="1"/>
        <v>450</v>
      </c>
    </row>
    <row r="22" spans="1:25" s="3" customFormat="1" ht="13.2" x14ac:dyDescent="0.25">
      <c r="A22" s="52">
        <v>18</v>
      </c>
      <c r="B22" s="5" t="s">
        <v>109</v>
      </c>
      <c r="C22" s="14">
        <v>0</v>
      </c>
      <c r="D22" s="14"/>
      <c r="E22" s="14"/>
      <c r="F22" s="427"/>
      <c r="G22" s="255"/>
      <c r="H22" s="255"/>
      <c r="I22" s="255"/>
      <c r="J22" s="255">
        <f t="shared" si="2"/>
        <v>0</v>
      </c>
      <c r="K22" s="255">
        <f t="shared" si="3"/>
        <v>0</v>
      </c>
      <c r="L22" s="14"/>
      <c r="M22" s="255"/>
      <c r="N22" s="14"/>
      <c r="O22" s="14"/>
      <c r="P22" s="255"/>
      <c r="Q22" s="14"/>
      <c r="R22" s="14"/>
      <c r="S22" s="255"/>
      <c r="T22" s="14"/>
      <c r="U22" s="14"/>
      <c r="V22" s="14"/>
      <c r="W22" s="14"/>
      <c r="X22" s="162">
        <f t="shared" si="0"/>
        <v>0</v>
      </c>
      <c r="Y22" s="162">
        <f t="shared" si="1"/>
        <v>0</v>
      </c>
    </row>
    <row r="23" spans="1:25" s="3" customFormat="1" ht="13.2" x14ac:dyDescent="0.25">
      <c r="A23" s="52">
        <v>19</v>
      </c>
      <c r="B23" s="541" t="s">
        <v>110</v>
      </c>
      <c r="C23" s="14">
        <v>1304</v>
      </c>
      <c r="D23" s="14">
        <v>102</v>
      </c>
      <c r="E23" s="14">
        <v>1304</v>
      </c>
      <c r="F23" s="248"/>
      <c r="G23" s="59">
        <v>10</v>
      </c>
      <c r="H23" s="59">
        <v>10</v>
      </c>
      <c r="I23" s="170"/>
      <c r="J23" s="59">
        <f t="shared" si="2"/>
        <v>10</v>
      </c>
      <c r="K23" s="59">
        <f t="shared" si="3"/>
        <v>10</v>
      </c>
      <c r="L23" s="14">
        <v>800</v>
      </c>
      <c r="M23" s="59">
        <v>1600</v>
      </c>
      <c r="N23" s="14">
        <v>1600</v>
      </c>
      <c r="O23" s="14">
        <v>700</v>
      </c>
      <c r="P23" s="59">
        <v>1400</v>
      </c>
      <c r="Q23" s="14">
        <v>1400</v>
      </c>
      <c r="R23" s="14">
        <v>480</v>
      </c>
      <c r="S23" s="59">
        <v>1400</v>
      </c>
      <c r="T23" s="14">
        <v>1400</v>
      </c>
      <c r="U23" s="14">
        <v>480</v>
      </c>
      <c r="V23" s="59">
        <v>700</v>
      </c>
      <c r="W23" s="14">
        <v>700</v>
      </c>
      <c r="X23" s="170">
        <f t="shared" si="0"/>
        <v>5100</v>
      </c>
      <c r="Y23" s="170">
        <f t="shared" si="1"/>
        <v>5100</v>
      </c>
    </row>
    <row r="24" spans="1:25" s="3" customFormat="1" ht="13.2" x14ac:dyDescent="0.25">
      <c r="A24" s="52">
        <v>20</v>
      </c>
      <c r="B24" s="5" t="s">
        <v>111</v>
      </c>
      <c r="C24" s="248">
        <v>1412</v>
      </c>
      <c r="D24" s="248">
        <v>122</v>
      </c>
      <c r="E24" s="248">
        <v>1412</v>
      </c>
      <c r="F24" s="427"/>
      <c r="G24" s="349">
        <v>10</v>
      </c>
      <c r="H24" s="349">
        <v>10</v>
      </c>
      <c r="I24" s="353"/>
      <c r="J24" s="255">
        <f t="shared" si="2"/>
        <v>10</v>
      </c>
      <c r="K24" s="255">
        <f t="shared" si="3"/>
        <v>10</v>
      </c>
      <c r="L24" s="14">
        <v>500</v>
      </c>
      <c r="M24" s="349">
        <v>1000</v>
      </c>
      <c r="N24" s="248">
        <v>1000</v>
      </c>
      <c r="O24" s="14"/>
      <c r="P24" s="349"/>
      <c r="Q24" s="248"/>
      <c r="R24" s="248">
        <v>300</v>
      </c>
      <c r="S24" s="349">
        <v>500</v>
      </c>
      <c r="T24" s="248">
        <v>500</v>
      </c>
      <c r="U24" s="11"/>
      <c r="V24" s="11"/>
      <c r="W24" s="11"/>
      <c r="X24" s="162">
        <f t="shared" si="0"/>
        <v>1500</v>
      </c>
      <c r="Y24" s="162">
        <f t="shared" si="1"/>
        <v>1500</v>
      </c>
    </row>
    <row r="25" spans="1:25" s="3" customFormat="1" ht="13.2" x14ac:dyDescent="0.25">
      <c r="A25" s="52">
        <v>21</v>
      </c>
      <c r="B25" s="5" t="s">
        <v>112</v>
      </c>
      <c r="C25" s="14">
        <v>5650</v>
      </c>
      <c r="D25" s="14">
        <v>432</v>
      </c>
      <c r="E25" s="14">
        <v>157</v>
      </c>
      <c r="F25" s="427">
        <v>2000</v>
      </c>
      <c r="G25" s="255">
        <v>20</v>
      </c>
      <c r="H25" s="255">
        <v>10</v>
      </c>
      <c r="I25" s="162">
        <v>50</v>
      </c>
      <c r="J25" s="255">
        <f t="shared" si="2"/>
        <v>70</v>
      </c>
      <c r="K25" s="255">
        <f t="shared" si="3"/>
        <v>10</v>
      </c>
      <c r="L25" s="14">
        <v>425</v>
      </c>
      <c r="M25" s="255">
        <v>850</v>
      </c>
      <c r="N25" s="14">
        <v>850</v>
      </c>
      <c r="O25" s="14">
        <v>340</v>
      </c>
      <c r="P25" s="255">
        <v>850</v>
      </c>
      <c r="Q25" s="14">
        <v>850</v>
      </c>
      <c r="R25" s="14">
        <v>200</v>
      </c>
      <c r="S25" s="255">
        <v>500</v>
      </c>
      <c r="T25" s="14">
        <v>500</v>
      </c>
      <c r="U25" s="14"/>
      <c r="V25" s="14"/>
      <c r="W25" s="14"/>
      <c r="X25" s="162">
        <f t="shared" si="0"/>
        <v>2200</v>
      </c>
      <c r="Y25" s="162">
        <f t="shared" si="1"/>
        <v>2200</v>
      </c>
    </row>
    <row r="26" spans="1:25" s="3" customFormat="1" ht="13.2" x14ac:dyDescent="0.25">
      <c r="A26" s="52">
        <v>22</v>
      </c>
      <c r="B26" s="5" t="s">
        <v>113</v>
      </c>
      <c r="C26" s="14">
        <v>222</v>
      </c>
      <c r="D26" s="14">
        <v>54</v>
      </c>
      <c r="E26" s="14">
        <v>222</v>
      </c>
      <c r="F26" s="427"/>
      <c r="G26" s="255">
        <v>10</v>
      </c>
      <c r="H26" s="255">
        <v>10</v>
      </c>
      <c r="I26" s="162"/>
      <c r="J26" s="255">
        <f t="shared" si="2"/>
        <v>10</v>
      </c>
      <c r="K26" s="255">
        <f t="shared" si="3"/>
        <v>10</v>
      </c>
      <c r="L26" s="14"/>
      <c r="M26" s="255"/>
      <c r="N26" s="14"/>
      <c r="O26" s="14"/>
      <c r="P26" s="255"/>
      <c r="Q26" s="14"/>
      <c r="R26" s="14">
        <v>80</v>
      </c>
      <c r="S26" s="255">
        <v>150</v>
      </c>
      <c r="T26" s="14">
        <v>150</v>
      </c>
      <c r="U26" s="11"/>
      <c r="V26" s="11"/>
      <c r="W26" s="11"/>
      <c r="X26" s="162">
        <f t="shared" si="0"/>
        <v>150</v>
      </c>
      <c r="Y26" s="162">
        <f t="shared" si="1"/>
        <v>150</v>
      </c>
    </row>
    <row r="27" spans="1:25" s="3" customFormat="1" ht="13.2" x14ac:dyDescent="0.25">
      <c r="A27" s="52">
        <v>23</v>
      </c>
      <c r="B27" s="5" t="s">
        <v>114</v>
      </c>
      <c r="C27" s="14">
        <v>227</v>
      </c>
      <c r="D27" s="14">
        <v>75</v>
      </c>
      <c r="E27" s="14">
        <v>227</v>
      </c>
      <c r="F27" s="427"/>
      <c r="G27" s="255">
        <v>10</v>
      </c>
      <c r="H27" s="255">
        <v>10</v>
      </c>
      <c r="I27" s="162"/>
      <c r="J27" s="255">
        <f t="shared" si="2"/>
        <v>10</v>
      </c>
      <c r="K27" s="255">
        <f t="shared" si="3"/>
        <v>10</v>
      </c>
      <c r="L27" s="14">
        <v>300</v>
      </c>
      <c r="M27" s="255">
        <v>600</v>
      </c>
      <c r="N27" s="14">
        <v>600</v>
      </c>
      <c r="O27" s="14">
        <v>250</v>
      </c>
      <c r="P27" s="255">
        <v>500</v>
      </c>
      <c r="Q27" s="14">
        <v>500</v>
      </c>
      <c r="R27" s="14">
        <v>227</v>
      </c>
      <c r="S27" s="255">
        <v>300</v>
      </c>
      <c r="T27" s="14">
        <v>300</v>
      </c>
      <c r="U27" s="11"/>
      <c r="V27" s="11"/>
      <c r="W27" s="11"/>
      <c r="X27" s="162">
        <f t="shared" si="0"/>
        <v>1400</v>
      </c>
      <c r="Y27" s="162">
        <f t="shared" si="1"/>
        <v>1400</v>
      </c>
    </row>
    <row r="28" spans="1:25" s="3" customFormat="1" ht="13.2" x14ac:dyDescent="0.25">
      <c r="A28" s="52">
        <v>24</v>
      </c>
      <c r="B28" s="5" t="s">
        <v>115</v>
      </c>
      <c r="C28" s="14">
        <v>244</v>
      </c>
      <c r="D28" s="14">
        <v>58</v>
      </c>
      <c r="E28" s="14">
        <v>244</v>
      </c>
      <c r="F28" s="427"/>
      <c r="G28" s="255">
        <v>10</v>
      </c>
      <c r="H28" s="255">
        <v>10</v>
      </c>
      <c r="I28" s="162"/>
      <c r="J28" s="255">
        <f t="shared" si="2"/>
        <v>10</v>
      </c>
      <c r="K28" s="255">
        <f t="shared" si="3"/>
        <v>10</v>
      </c>
      <c r="L28" s="14">
        <v>240</v>
      </c>
      <c r="M28" s="255">
        <v>480</v>
      </c>
      <c r="N28" s="14">
        <v>480</v>
      </c>
      <c r="O28" s="14">
        <v>240</v>
      </c>
      <c r="P28" s="255">
        <v>480</v>
      </c>
      <c r="Q28" s="14">
        <v>480</v>
      </c>
      <c r="R28" s="14">
        <v>244</v>
      </c>
      <c r="S28" s="255">
        <v>480</v>
      </c>
      <c r="T28" s="14">
        <v>480</v>
      </c>
      <c r="U28" s="12"/>
      <c r="V28" s="12"/>
      <c r="W28" s="12"/>
      <c r="X28" s="162">
        <f t="shared" si="0"/>
        <v>1440</v>
      </c>
      <c r="Y28" s="162">
        <f t="shared" si="1"/>
        <v>1440</v>
      </c>
    </row>
    <row r="29" spans="1:25" s="3" customFormat="1" ht="13.2" x14ac:dyDescent="0.25">
      <c r="A29" s="52">
        <v>25</v>
      </c>
      <c r="B29" s="5" t="s">
        <v>116</v>
      </c>
      <c r="C29" s="14">
        <v>977</v>
      </c>
      <c r="D29" s="14">
        <v>119</v>
      </c>
      <c r="E29" s="14">
        <v>677</v>
      </c>
      <c r="F29" s="427">
        <v>360</v>
      </c>
      <c r="G29" s="255">
        <v>5</v>
      </c>
      <c r="H29" s="255">
        <v>3</v>
      </c>
      <c r="I29" s="162"/>
      <c r="J29" s="255">
        <f t="shared" si="2"/>
        <v>5</v>
      </c>
      <c r="K29" s="255">
        <f t="shared" si="3"/>
        <v>3</v>
      </c>
      <c r="L29" s="14">
        <v>600</v>
      </c>
      <c r="M29" s="255">
        <v>1200</v>
      </c>
      <c r="N29" s="14">
        <v>1200</v>
      </c>
      <c r="O29" s="14">
        <v>600</v>
      </c>
      <c r="P29" s="255">
        <v>1200</v>
      </c>
      <c r="Q29" s="14">
        <v>1200</v>
      </c>
      <c r="R29" s="14"/>
      <c r="S29" s="255"/>
      <c r="T29" s="14"/>
      <c r="U29" s="11"/>
      <c r="V29" s="11"/>
      <c r="W29" s="11"/>
      <c r="X29" s="162">
        <f t="shared" si="0"/>
        <v>2400</v>
      </c>
      <c r="Y29" s="162">
        <f t="shared" si="1"/>
        <v>2400</v>
      </c>
    </row>
    <row r="30" spans="1:25" s="3" customFormat="1" ht="13.2" x14ac:dyDescent="0.25">
      <c r="A30" s="52">
        <v>26</v>
      </c>
      <c r="B30" s="541" t="s">
        <v>117</v>
      </c>
      <c r="C30" s="248">
        <v>1077</v>
      </c>
      <c r="D30" s="248"/>
      <c r="E30" s="248">
        <v>1077</v>
      </c>
      <c r="F30" s="248"/>
      <c r="G30" s="249">
        <v>20</v>
      </c>
      <c r="H30" s="249">
        <v>20</v>
      </c>
      <c r="I30" s="472"/>
      <c r="J30" s="59">
        <f t="shared" si="2"/>
        <v>20</v>
      </c>
      <c r="K30" s="59">
        <f t="shared" si="3"/>
        <v>20</v>
      </c>
      <c r="L30" s="14">
        <v>400</v>
      </c>
      <c r="M30" s="249">
        <v>800</v>
      </c>
      <c r="N30" s="248">
        <v>800</v>
      </c>
      <c r="O30" s="14">
        <v>250</v>
      </c>
      <c r="P30" s="249">
        <v>500</v>
      </c>
      <c r="Q30" s="248">
        <v>500</v>
      </c>
      <c r="R30" s="248">
        <v>500</v>
      </c>
      <c r="S30" s="249">
        <v>800</v>
      </c>
      <c r="T30" s="248">
        <v>800</v>
      </c>
      <c r="U30" s="11"/>
      <c r="V30" s="11"/>
      <c r="W30" s="11"/>
      <c r="X30" s="170">
        <f t="shared" si="0"/>
        <v>2100</v>
      </c>
      <c r="Y30" s="170">
        <f t="shared" si="1"/>
        <v>2100</v>
      </c>
    </row>
    <row r="31" spans="1:25" s="3" customFormat="1" ht="13.2" x14ac:dyDescent="0.25">
      <c r="A31" s="52">
        <v>27</v>
      </c>
      <c r="B31" s="5" t="s">
        <v>118</v>
      </c>
      <c r="C31" s="14">
        <v>220</v>
      </c>
      <c r="D31" s="14">
        <v>23</v>
      </c>
      <c r="E31" s="14">
        <v>220</v>
      </c>
      <c r="F31" s="427"/>
      <c r="G31" s="255">
        <v>10</v>
      </c>
      <c r="H31" s="255">
        <v>10</v>
      </c>
      <c r="I31" s="352"/>
      <c r="J31" s="255">
        <f t="shared" si="2"/>
        <v>10</v>
      </c>
      <c r="K31" s="255">
        <f t="shared" si="3"/>
        <v>10</v>
      </c>
      <c r="L31" s="14">
        <v>100</v>
      </c>
      <c r="M31" s="255">
        <v>200</v>
      </c>
      <c r="N31" s="14">
        <v>200</v>
      </c>
      <c r="O31" s="14">
        <v>60</v>
      </c>
      <c r="P31" s="255">
        <v>120</v>
      </c>
      <c r="Q31" s="14">
        <v>120</v>
      </c>
      <c r="R31" s="14">
        <v>20</v>
      </c>
      <c r="S31" s="255">
        <v>40</v>
      </c>
      <c r="T31" s="14">
        <v>40</v>
      </c>
      <c r="U31" s="12"/>
      <c r="V31" s="12"/>
      <c r="W31" s="12"/>
      <c r="X31" s="162">
        <f t="shared" si="0"/>
        <v>360</v>
      </c>
      <c r="Y31" s="162">
        <f t="shared" si="1"/>
        <v>360</v>
      </c>
    </row>
    <row r="32" spans="1:25" s="3" customFormat="1" ht="13.2" x14ac:dyDescent="0.25">
      <c r="A32" s="52">
        <v>28</v>
      </c>
      <c r="B32" s="541" t="s">
        <v>119</v>
      </c>
      <c r="C32" s="14">
        <v>1285</v>
      </c>
      <c r="D32" s="14">
        <v>210</v>
      </c>
      <c r="E32" s="14">
        <v>576</v>
      </c>
      <c r="F32" s="427">
        <v>500</v>
      </c>
      <c r="G32" s="255">
        <v>25</v>
      </c>
      <c r="H32" s="255">
        <v>10</v>
      </c>
      <c r="I32" s="352">
        <v>5</v>
      </c>
      <c r="J32" s="255">
        <f t="shared" si="2"/>
        <v>30</v>
      </c>
      <c r="K32" s="255">
        <f t="shared" si="3"/>
        <v>10</v>
      </c>
      <c r="L32" s="14">
        <v>575</v>
      </c>
      <c r="M32" s="255">
        <v>1150</v>
      </c>
      <c r="N32" s="14">
        <v>1150</v>
      </c>
      <c r="O32" s="14">
        <v>576</v>
      </c>
      <c r="P32" s="255">
        <v>1152</v>
      </c>
      <c r="Q32" s="14">
        <v>1152</v>
      </c>
      <c r="R32" s="14"/>
      <c r="S32" s="255"/>
      <c r="T32" s="14"/>
      <c r="U32" s="14"/>
      <c r="V32" s="14"/>
      <c r="W32" s="14"/>
      <c r="X32" s="162">
        <f t="shared" si="0"/>
        <v>2302</v>
      </c>
      <c r="Y32" s="162">
        <f t="shared" si="1"/>
        <v>2302</v>
      </c>
    </row>
    <row r="33" spans="1:25" s="3" customFormat="1" ht="13.2" x14ac:dyDescent="0.25">
      <c r="A33" s="52">
        <v>29</v>
      </c>
      <c r="B33" s="541" t="s">
        <v>120</v>
      </c>
      <c r="C33" s="14">
        <v>2217</v>
      </c>
      <c r="D33" s="14">
        <v>287</v>
      </c>
      <c r="E33" s="14">
        <v>2217</v>
      </c>
      <c r="F33" s="248"/>
      <c r="G33" s="59">
        <v>10</v>
      </c>
      <c r="H33" s="59">
        <v>10</v>
      </c>
      <c r="I33" s="341"/>
      <c r="J33" s="59">
        <f t="shared" si="2"/>
        <v>10</v>
      </c>
      <c r="K33" s="59">
        <f t="shared" si="3"/>
        <v>10</v>
      </c>
      <c r="L33" s="14">
        <v>2550</v>
      </c>
      <c r="M33" s="59">
        <v>5100</v>
      </c>
      <c r="N33" s="14">
        <v>5100</v>
      </c>
      <c r="O33" s="14">
        <v>1450</v>
      </c>
      <c r="P33" s="59">
        <v>2900</v>
      </c>
      <c r="Q33" s="14">
        <v>2900</v>
      </c>
      <c r="R33" s="14">
        <v>1900</v>
      </c>
      <c r="S33" s="59">
        <v>3800</v>
      </c>
      <c r="T33" s="14">
        <v>3800</v>
      </c>
      <c r="U33" s="12"/>
      <c r="V33" s="12"/>
      <c r="W33" s="12"/>
      <c r="X33" s="170">
        <f t="shared" si="0"/>
        <v>11800</v>
      </c>
      <c r="Y33" s="170">
        <f t="shared" si="1"/>
        <v>11800</v>
      </c>
    </row>
    <row r="34" spans="1:25" s="3" customFormat="1" ht="13.2" x14ac:dyDescent="0.25">
      <c r="A34" s="52">
        <v>30</v>
      </c>
      <c r="B34" s="5" t="s">
        <v>121</v>
      </c>
      <c r="C34" s="14">
        <v>615</v>
      </c>
      <c r="D34" s="14">
        <v>86</v>
      </c>
      <c r="E34" s="14">
        <v>615</v>
      </c>
      <c r="F34" s="427"/>
      <c r="G34" s="255">
        <v>20</v>
      </c>
      <c r="H34" s="255">
        <v>20</v>
      </c>
      <c r="I34" s="162"/>
      <c r="J34" s="255">
        <f t="shared" si="2"/>
        <v>20</v>
      </c>
      <c r="K34" s="255">
        <f t="shared" si="3"/>
        <v>20</v>
      </c>
      <c r="L34" s="14">
        <v>600</v>
      </c>
      <c r="M34" s="255">
        <v>1200</v>
      </c>
      <c r="N34" s="14">
        <v>1200</v>
      </c>
      <c r="O34" s="14">
        <v>650</v>
      </c>
      <c r="P34" s="255">
        <v>1300</v>
      </c>
      <c r="Q34" s="14">
        <v>1300</v>
      </c>
      <c r="R34" s="14"/>
      <c r="S34" s="255"/>
      <c r="T34" s="14"/>
      <c r="U34" s="11"/>
      <c r="V34" s="11"/>
      <c r="W34" s="11"/>
      <c r="X34" s="162">
        <f t="shared" si="0"/>
        <v>2500</v>
      </c>
      <c r="Y34" s="162">
        <f t="shared" si="1"/>
        <v>2500</v>
      </c>
    </row>
    <row r="35" spans="1:25" s="3" customFormat="1" ht="13.2" x14ac:dyDescent="0.25">
      <c r="A35" s="52">
        <v>31</v>
      </c>
      <c r="B35" s="5" t="s">
        <v>122</v>
      </c>
      <c r="C35" s="14">
        <v>511</v>
      </c>
      <c r="D35" s="14">
        <v>286</v>
      </c>
      <c r="E35" s="14">
        <v>511</v>
      </c>
      <c r="F35" s="427"/>
      <c r="G35" s="255">
        <v>20</v>
      </c>
      <c r="H35" s="255">
        <v>20</v>
      </c>
      <c r="I35" s="255"/>
      <c r="J35" s="255">
        <f t="shared" si="2"/>
        <v>20</v>
      </c>
      <c r="K35" s="255">
        <f t="shared" si="3"/>
        <v>20</v>
      </c>
      <c r="L35" s="14">
        <v>500</v>
      </c>
      <c r="M35" s="255">
        <v>1000</v>
      </c>
      <c r="N35" s="14">
        <v>1000</v>
      </c>
      <c r="O35" s="14">
        <v>511</v>
      </c>
      <c r="P35" s="255">
        <v>1085</v>
      </c>
      <c r="Q35" s="14">
        <v>1085</v>
      </c>
      <c r="R35" s="14"/>
      <c r="S35" s="255"/>
      <c r="T35" s="14"/>
      <c r="U35" s="14"/>
      <c r="V35" s="14"/>
      <c r="W35" s="14"/>
      <c r="X35" s="162">
        <f t="shared" si="0"/>
        <v>2085</v>
      </c>
      <c r="Y35" s="162">
        <f t="shared" si="1"/>
        <v>2085</v>
      </c>
    </row>
    <row r="36" spans="1:25" s="3" customFormat="1" ht="13.2" x14ac:dyDescent="0.25">
      <c r="A36" s="52">
        <v>32</v>
      </c>
      <c r="B36" s="5" t="s">
        <v>123</v>
      </c>
      <c r="C36" s="248">
        <v>0</v>
      </c>
      <c r="D36" s="248">
        <v>0</v>
      </c>
      <c r="E36" s="248">
        <v>0</v>
      </c>
      <c r="F36" s="427"/>
      <c r="G36" s="349">
        <v>5</v>
      </c>
      <c r="H36" s="349">
        <v>5</v>
      </c>
      <c r="I36" s="354"/>
      <c r="J36" s="349">
        <f>G36+I36</f>
        <v>5</v>
      </c>
      <c r="K36" s="349">
        <f>H36</f>
        <v>5</v>
      </c>
      <c r="L36" s="14"/>
      <c r="M36" s="82"/>
      <c r="N36" s="167"/>
      <c r="O36" s="14"/>
      <c r="P36" s="82"/>
      <c r="Q36" s="167"/>
      <c r="R36" s="167"/>
      <c r="S36" s="82"/>
      <c r="T36" s="167"/>
      <c r="U36" s="167"/>
      <c r="V36" s="167"/>
      <c r="W36" s="167"/>
      <c r="X36" s="162">
        <f t="shared" si="0"/>
        <v>0</v>
      </c>
      <c r="Y36" s="162">
        <f t="shared" si="1"/>
        <v>0</v>
      </c>
    </row>
    <row r="37" spans="1:25" s="3" customFormat="1" ht="13.2" x14ac:dyDescent="0.25">
      <c r="A37" s="52">
        <v>33</v>
      </c>
      <c r="B37" s="5" t="s">
        <v>124</v>
      </c>
      <c r="C37" s="248">
        <v>276</v>
      </c>
      <c r="D37" s="248">
        <v>50</v>
      </c>
      <c r="E37" s="248">
        <v>276</v>
      </c>
      <c r="F37" s="427"/>
      <c r="G37" s="349">
        <v>10</v>
      </c>
      <c r="H37" s="349">
        <v>10</v>
      </c>
      <c r="I37" s="353"/>
      <c r="J37" s="255">
        <f t="shared" si="2"/>
        <v>10</v>
      </c>
      <c r="K37" s="255">
        <f t="shared" si="3"/>
        <v>10</v>
      </c>
      <c r="L37" s="14">
        <v>400</v>
      </c>
      <c r="M37" s="349">
        <v>800</v>
      </c>
      <c r="N37" s="248">
        <v>800</v>
      </c>
      <c r="O37" s="14">
        <v>280</v>
      </c>
      <c r="P37" s="349">
        <v>600</v>
      </c>
      <c r="Q37" s="248">
        <v>600</v>
      </c>
      <c r="R37" s="248">
        <v>200</v>
      </c>
      <c r="S37" s="349">
        <v>400</v>
      </c>
      <c r="T37" s="248">
        <v>400</v>
      </c>
      <c r="U37" s="14"/>
      <c r="V37" s="14"/>
      <c r="W37" s="14"/>
      <c r="X37" s="162">
        <f t="shared" ref="X37:X61" si="4">V37+S37+P37+M37</f>
        <v>1800</v>
      </c>
      <c r="Y37" s="162">
        <f t="shared" ref="Y37:Y61" si="5">W37+T37+Q37+N37</f>
        <v>1800</v>
      </c>
    </row>
    <row r="38" spans="1:25" s="3" customFormat="1" ht="13.2" x14ac:dyDescent="0.25">
      <c r="A38" s="52">
        <v>34</v>
      </c>
      <c r="B38" s="542" t="s">
        <v>125</v>
      </c>
      <c r="C38" s="342">
        <v>3238</v>
      </c>
      <c r="D38" s="343">
        <v>222</v>
      </c>
      <c r="E38" s="344">
        <v>113</v>
      </c>
      <c r="F38" s="347">
        <v>1000</v>
      </c>
      <c r="G38" s="489">
        <v>10</v>
      </c>
      <c r="H38" s="489">
        <v>5</v>
      </c>
      <c r="I38" s="490">
        <v>50</v>
      </c>
      <c r="J38" s="59">
        <f t="shared" si="2"/>
        <v>60</v>
      </c>
      <c r="K38" s="59">
        <f t="shared" si="3"/>
        <v>5</v>
      </c>
      <c r="L38" s="14">
        <v>55</v>
      </c>
      <c r="M38" s="489">
        <v>110</v>
      </c>
      <c r="N38" s="343">
        <v>110</v>
      </c>
      <c r="O38" s="14">
        <v>60</v>
      </c>
      <c r="P38" s="489">
        <v>100</v>
      </c>
      <c r="Q38" s="343">
        <v>100</v>
      </c>
      <c r="R38" s="343"/>
      <c r="S38" s="489"/>
      <c r="T38" s="343"/>
      <c r="U38" s="14"/>
      <c r="V38" s="14"/>
      <c r="W38" s="14"/>
      <c r="X38" s="170">
        <f t="shared" si="4"/>
        <v>210</v>
      </c>
      <c r="Y38" s="170">
        <f t="shared" si="5"/>
        <v>210</v>
      </c>
    </row>
    <row r="39" spans="1:25" s="3" customFormat="1" ht="13.2" x14ac:dyDescent="0.25">
      <c r="A39" s="52">
        <v>35</v>
      </c>
      <c r="B39" s="5" t="s">
        <v>126</v>
      </c>
      <c r="C39" s="14">
        <v>320</v>
      </c>
      <c r="D39" s="14">
        <v>50</v>
      </c>
      <c r="E39" s="14">
        <v>320</v>
      </c>
      <c r="F39" s="427"/>
      <c r="G39" s="255">
        <v>10</v>
      </c>
      <c r="H39" s="255">
        <v>10</v>
      </c>
      <c r="I39" s="162"/>
      <c r="J39" s="255">
        <v>10</v>
      </c>
      <c r="K39" s="255">
        <v>10</v>
      </c>
      <c r="L39" s="14">
        <v>200</v>
      </c>
      <c r="M39" s="255">
        <v>400</v>
      </c>
      <c r="N39" s="14">
        <v>400</v>
      </c>
      <c r="O39" s="14">
        <v>200</v>
      </c>
      <c r="P39" s="255">
        <v>400</v>
      </c>
      <c r="Q39" s="14">
        <v>400</v>
      </c>
      <c r="R39" s="14">
        <v>250</v>
      </c>
      <c r="S39" s="255">
        <v>500</v>
      </c>
      <c r="T39" s="14">
        <v>500</v>
      </c>
      <c r="U39" s="11"/>
      <c r="V39" s="11"/>
      <c r="W39" s="11"/>
      <c r="X39" s="162">
        <f t="shared" si="4"/>
        <v>1300</v>
      </c>
      <c r="Y39" s="162">
        <f t="shared" si="5"/>
        <v>1300</v>
      </c>
    </row>
    <row r="40" spans="1:25" s="3" customFormat="1" ht="13.2" x14ac:dyDescent="0.25">
      <c r="A40" s="52">
        <v>36</v>
      </c>
      <c r="B40" s="50" t="s">
        <v>127</v>
      </c>
      <c r="C40" s="345">
        <v>2052</v>
      </c>
      <c r="D40" s="345">
        <v>1480</v>
      </c>
      <c r="E40" s="346">
        <v>2052</v>
      </c>
      <c r="F40" s="429"/>
      <c r="G40" s="350">
        <v>20</v>
      </c>
      <c r="H40" s="350">
        <v>20</v>
      </c>
      <c r="I40" s="355"/>
      <c r="J40" s="255">
        <f t="shared" si="2"/>
        <v>20</v>
      </c>
      <c r="K40" s="255">
        <f t="shared" si="3"/>
        <v>20</v>
      </c>
      <c r="L40" s="14">
        <v>1350</v>
      </c>
      <c r="M40" s="350">
        <v>2700</v>
      </c>
      <c r="N40" s="345">
        <v>2700</v>
      </c>
      <c r="O40" s="14">
        <v>1300</v>
      </c>
      <c r="P40" s="350">
        <v>2600</v>
      </c>
      <c r="Q40" s="345">
        <v>2600</v>
      </c>
      <c r="R40" s="345"/>
      <c r="S40" s="350"/>
      <c r="T40" s="345"/>
      <c r="U40" s="11"/>
      <c r="V40" s="11"/>
      <c r="W40" s="11"/>
      <c r="X40" s="162">
        <f t="shared" si="4"/>
        <v>5300</v>
      </c>
      <c r="Y40" s="162">
        <f t="shared" si="5"/>
        <v>5300</v>
      </c>
    </row>
    <row r="41" spans="1:25" s="3" customFormat="1" ht="13.2" x14ac:dyDescent="0.25">
      <c r="A41" s="52">
        <v>37</v>
      </c>
      <c r="B41" s="5" t="s">
        <v>128</v>
      </c>
      <c r="C41" s="12">
        <v>3532</v>
      </c>
      <c r="D41" s="12"/>
      <c r="E41" s="12">
        <v>3179</v>
      </c>
      <c r="F41" s="428"/>
      <c r="G41" s="82">
        <v>30</v>
      </c>
      <c r="H41" s="82">
        <v>30</v>
      </c>
      <c r="I41" s="82"/>
      <c r="J41" s="255">
        <f t="shared" si="2"/>
        <v>30</v>
      </c>
      <c r="K41" s="255">
        <f t="shared" si="3"/>
        <v>30</v>
      </c>
      <c r="L41" s="14">
        <v>2000</v>
      </c>
      <c r="M41" s="82">
        <v>4000</v>
      </c>
      <c r="N41" s="12">
        <v>4000</v>
      </c>
      <c r="O41" s="14">
        <v>1250</v>
      </c>
      <c r="P41" s="82">
        <v>2500</v>
      </c>
      <c r="Q41" s="12">
        <v>2500</v>
      </c>
      <c r="R41" s="12">
        <v>2800</v>
      </c>
      <c r="S41" s="82">
        <v>4500</v>
      </c>
      <c r="T41" s="12">
        <v>4500</v>
      </c>
      <c r="U41" s="12"/>
      <c r="V41" s="12"/>
      <c r="W41" s="12"/>
      <c r="X41" s="162">
        <f t="shared" si="4"/>
        <v>11000</v>
      </c>
      <c r="Y41" s="162">
        <f t="shared" si="5"/>
        <v>11000</v>
      </c>
    </row>
    <row r="42" spans="1:25" s="3" customFormat="1" ht="13.2" x14ac:dyDescent="0.25">
      <c r="A42" s="52">
        <v>38</v>
      </c>
      <c r="B42" s="5" t="s">
        <v>129</v>
      </c>
      <c r="C42" s="14">
        <v>1628</v>
      </c>
      <c r="D42" s="14">
        <v>145</v>
      </c>
      <c r="E42" s="14">
        <v>133</v>
      </c>
      <c r="F42" s="248">
        <v>500</v>
      </c>
      <c r="G42" s="59">
        <v>10</v>
      </c>
      <c r="H42" s="59">
        <v>5</v>
      </c>
      <c r="I42" s="170">
        <v>20</v>
      </c>
      <c r="J42" s="59">
        <f t="shared" si="2"/>
        <v>30</v>
      </c>
      <c r="K42" s="59">
        <f t="shared" si="3"/>
        <v>5</v>
      </c>
      <c r="L42" s="14">
        <v>125</v>
      </c>
      <c r="M42" s="59">
        <v>250</v>
      </c>
      <c r="N42" s="14">
        <v>250</v>
      </c>
      <c r="O42" s="14">
        <v>125</v>
      </c>
      <c r="P42" s="59">
        <v>250</v>
      </c>
      <c r="Q42" s="14">
        <v>250</v>
      </c>
      <c r="R42" s="14">
        <v>100</v>
      </c>
      <c r="S42" s="59">
        <v>200</v>
      </c>
      <c r="T42" s="14">
        <v>200</v>
      </c>
      <c r="U42" s="11"/>
      <c r="V42" s="11"/>
      <c r="W42" s="11"/>
      <c r="X42" s="170">
        <f t="shared" si="4"/>
        <v>700</v>
      </c>
      <c r="Y42" s="170">
        <f t="shared" si="5"/>
        <v>700</v>
      </c>
    </row>
    <row r="43" spans="1:25" s="3" customFormat="1" ht="13.2" x14ac:dyDescent="0.25">
      <c r="A43" s="52">
        <v>39</v>
      </c>
      <c r="B43" s="541" t="s">
        <v>130</v>
      </c>
      <c r="C43" s="14">
        <v>886</v>
      </c>
      <c r="D43" s="14">
        <v>207</v>
      </c>
      <c r="E43" s="14">
        <v>886</v>
      </c>
      <c r="F43" s="248"/>
      <c r="G43" s="59">
        <v>20</v>
      </c>
      <c r="H43" s="59">
        <v>20</v>
      </c>
      <c r="I43" s="170"/>
      <c r="J43" s="59">
        <f t="shared" si="2"/>
        <v>20</v>
      </c>
      <c r="K43" s="59">
        <f t="shared" si="3"/>
        <v>20</v>
      </c>
      <c r="L43" s="14">
        <v>1000</v>
      </c>
      <c r="M43" s="59">
        <v>2000</v>
      </c>
      <c r="N43" s="14">
        <v>2000</v>
      </c>
      <c r="O43" s="14">
        <v>890</v>
      </c>
      <c r="P43" s="59">
        <v>2000</v>
      </c>
      <c r="Q43" s="14">
        <v>2000</v>
      </c>
      <c r="R43" s="14">
        <v>400</v>
      </c>
      <c r="S43" s="59">
        <v>800</v>
      </c>
      <c r="T43" s="14">
        <v>800</v>
      </c>
      <c r="U43" s="11"/>
      <c r="V43" s="11"/>
      <c r="W43" s="11"/>
      <c r="X43" s="170">
        <f t="shared" si="4"/>
        <v>4800</v>
      </c>
      <c r="Y43" s="170">
        <f t="shared" si="5"/>
        <v>4800</v>
      </c>
    </row>
    <row r="44" spans="1:25" s="3" customFormat="1" ht="13.2" x14ac:dyDescent="0.25">
      <c r="A44" s="52">
        <v>40</v>
      </c>
      <c r="B44" s="5" t="s">
        <v>131</v>
      </c>
      <c r="C44" s="14">
        <v>583</v>
      </c>
      <c r="D44" s="14">
        <v>113</v>
      </c>
      <c r="E44" s="14">
        <v>583</v>
      </c>
      <c r="F44" s="427"/>
      <c r="G44" s="255">
        <v>20</v>
      </c>
      <c r="H44" s="255">
        <v>20</v>
      </c>
      <c r="I44" s="162"/>
      <c r="J44" s="255">
        <f t="shared" si="2"/>
        <v>20</v>
      </c>
      <c r="K44" s="255">
        <f t="shared" si="3"/>
        <v>20</v>
      </c>
      <c r="L44" s="14">
        <v>300</v>
      </c>
      <c r="M44" s="255">
        <v>600</v>
      </c>
      <c r="N44" s="14">
        <v>600</v>
      </c>
      <c r="O44" s="14">
        <v>300</v>
      </c>
      <c r="P44" s="255">
        <v>600</v>
      </c>
      <c r="Q44" s="14">
        <v>600</v>
      </c>
      <c r="R44" s="14"/>
      <c r="S44" s="255"/>
      <c r="T44" s="11"/>
      <c r="U44" s="11"/>
      <c r="V44" s="11"/>
      <c r="W44" s="11"/>
      <c r="X44" s="162">
        <f t="shared" si="4"/>
        <v>1200</v>
      </c>
      <c r="Y44" s="162">
        <f t="shared" si="5"/>
        <v>1200</v>
      </c>
    </row>
    <row r="45" spans="1:25" s="3" customFormat="1" ht="13.2" x14ac:dyDescent="0.25">
      <c r="A45" s="52">
        <v>41</v>
      </c>
      <c r="B45" s="5" t="s">
        <v>132</v>
      </c>
      <c r="C45" s="248">
        <v>115</v>
      </c>
      <c r="D45" s="248">
        <v>47</v>
      </c>
      <c r="E45" s="347">
        <v>115</v>
      </c>
      <c r="F45" s="430"/>
      <c r="G45" s="351">
        <v>10</v>
      </c>
      <c r="H45" s="349">
        <v>10</v>
      </c>
      <c r="I45" s="353"/>
      <c r="J45" s="255">
        <f t="shared" si="2"/>
        <v>10</v>
      </c>
      <c r="K45" s="255">
        <f t="shared" si="3"/>
        <v>10</v>
      </c>
      <c r="L45" s="14">
        <v>180</v>
      </c>
      <c r="M45" s="349">
        <v>360</v>
      </c>
      <c r="N45" s="248">
        <v>360</v>
      </c>
      <c r="O45" s="14">
        <v>160</v>
      </c>
      <c r="P45" s="349">
        <v>360</v>
      </c>
      <c r="Q45" s="248">
        <v>360</v>
      </c>
      <c r="R45" s="248">
        <v>132</v>
      </c>
      <c r="S45" s="349">
        <v>260</v>
      </c>
      <c r="T45" s="248">
        <v>260</v>
      </c>
      <c r="U45" s="14"/>
      <c r="V45" s="14"/>
      <c r="W45" s="14"/>
      <c r="X45" s="162">
        <f t="shared" si="4"/>
        <v>980</v>
      </c>
      <c r="Y45" s="162">
        <f t="shared" si="5"/>
        <v>980</v>
      </c>
    </row>
    <row r="46" spans="1:25" s="3" customFormat="1" ht="13.2" x14ac:dyDescent="0.25">
      <c r="A46" s="52">
        <v>42</v>
      </c>
      <c r="B46" s="541" t="s">
        <v>133</v>
      </c>
      <c r="C46" s="12">
        <v>380</v>
      </c>
      <c r="D46" s="12">
        <v>83</v>
      </c>
      <c r="E46" s="11">
        <v>380</v>
      </c>
      <c r="F46" s="425"/>
      <c r="G46" s="337">
        <v>5</v>
      </c>
      <c r="H46" s="337">
        <v>5</v>
      </c>
      <c r="I46" s="167"/>
      <c r="J46" s="59">
        <f t="shared" si="2"/>
        <v>5</v>
      </c>
      <c r="K46" s="59">
        <f t="shared" si="3"/>
        <v>5</v>
      </c>
      <c r="L46" s="14">
        <v>250</v>
      </c>
      <c r="M46" s="337">
        <v>500</v>
      </c>
      <c r="N46" s="11">
        <v>500</v>
      </c>
      <c r="O46" s="14">
        <v>300</v>
      </c>
      <c r="P46" s="337">
        <v>600</v>
      </c>
      <c r="Q46" s="11">
        <v>600</v>
      </c>
      <c r="R46" s="11">
        <v>190</v>
      </c>
      <c r="S46" s="337">
        <v>380</v>
      </c>
      <c r="T46" s="11">
        <v>380</v>
      </c>
      <c r="U46" s="11"/>
      <c r="V46" s="11"/>
      <c r="W46" s="11"/>
      <c r="X46" s="170">
        <f t="shared" si="4"/>
        <v>1480</v>
      </c>
      <c r="Y46" s="170">
        <f t="shared" si="5"/>
        <v>1480</v>
      </c>
    </row>
    <row r="47" spans="1:25" s="3" customFormat="1" ht="13.2" x14ac:dyDescent="0.25">
      <c r="A47" s="52">
        <v>43</v>
      </c>
      <c r="B47" s="5" t="s">
        <v>134</v>
      </c>
      <c r="C47" s="248">
        <v>166</v>
      </c>
      <c r="D47" s="248">
        <v>19</v>
      </c>
      <c r="E47" s="248">
        <v>166</v>
      </c>
      <c r="F47" s="427"/>
      <c r="G47" s="349">
        <v>5</v>
      </c>
      <c r="H47" s="349">
        <v>5</v>
      </c>
      <c r="I47" s="353"/>
      <c r="J47" s="255">
        <f t="shared" si="2"/>
        <v>5</v>
      </c>
      <c r="K47" s="255">
        <f t="shared" si="3"/>
        <v>5</v>
      </c>
      <c r="L47" s="14"/>
      <c r="M47" s="349"/>
      <c r="N47" s="248"/>
      <c r="O47" s="14"/>
      <c r="P47" s="349"/>
      <c r="Q47" s="248"/>
      <c r="R47" s="248">
        <v>80</v>
      </c>
      <c r="S47" s="349">
        <v>150</v>
      </c>
      <c r="T47" s="248">
        <v>150</v>
      </c>
      <c r="U47" s="12"/>
      <c r="V47" s="12"/>
      <c r="W47" s="12"/>
      <c r="X47" s="162">
        <f t="shared" si="4"/>
        <v>150</v>
      </c>
      <c r="Y47" s="162">
        <f t="shared" si="5"/>
        <v>150</v>
      </c>
    </row>
    <row r="48" spans="1:25" s="3" customFormat="1" ht="13.2" x14ac:dyDescent="0.25">
      <c r="A48" s="52">
        <v>44</v>
      </c>
      <c r="B48" s="5" t="s">
        <v>135</v>
      </c>
      <c r="C48" s="14">
        <v>50289</v>
      </c>
      <c r="D48" s="14">
        <v>4717</v>
      </c>
      <c r="E48" s="14">
        <v>4813</v>
      </c>
      <c r="F48" s="427">
        <v>5800</v>
      </c>
      <c r="G48" s="255">
        <v>60</v>
      </c>
      <c r="H48" s="255">
        <v>10</v>
      </c>
      <c r="I48" s="162">
        <v>50</v>
      </c>
      <c r="J48" s="255">
        <f t="shared" si="2"/>
        <v>110</v>
      </c>
      <c r="K48" s="255">
        <f t="shared" si="3"/>
        <v>10</v>
      </c>
      <c r="L48" s="14">
        <v>4800</v>
      </c>
      <c r="M48" s="255">
        <v>9600</v>
      </c>
      <c r="N48" s="14">
        <v>9600</v>
      </c>
      <c r="O48" s="14">
        <v>4814</v>
      </c>
      <c r="P48" s="255">
        <v>9628</v>
      </c>
      <c r="Q48" s="14">
        <v>9626</v>
      </c>
      <c r="R48" s="11"/>
      <c r="S48" s="322"/>
      <c r="T48" s="11"/>
      <c r="U48" s="11"/>
      <c r="V48" s="11"/>
      <c r="W48" s="11"/>
      <c r="X48" s="162">
        <f t="shared" si="4"/>
        <v>19228</v>
      </c>
      <c r="Y48" s="162">
        <f t="shared" si="5"/>
        <v>19226</v>
      </c>
    </row>
    <row r="49" spans="1:25" s="3" customFormat="1" ht="13.2" x14ac:dyDescent="0.25">
      <c r="A49" s="52">
        <v>45</v>
      </c>
      <c r="B49" s="5" t="s">
        <v>136</v>
      </c>
      <c r="C49" s="14">
        <v>650</v>
      </c>
      <c r="D49" s="14">
        <v>130</v>
      </c>
      <c r="E49" s="14">
        <v>650</v>
      </c>
      <c r="F49" s="427"/>
      <c r="G49" s="255">
        <v>10</v>
      </c>
      <c r="H49" s="255">
        <v>10</v>
      </c>
      <c r="I49" s="162"/>
      <c r="J49" s="255">
        <f t="shared" si="2"/>
        <v>10</v>
      </c>
      <c r="K49" s="255">
        <f t="shared" si="3"/>
        <v>10</v>
      </c>
      <c r="L49" s="14">
        <v>700</v>
      </c>
      <c r="M49" s="255">
        <v>1400</v>
      </c>
      <c r="N49" s="14">
        <v>1400</v>
      </c>
      <c r="O49" s="14">
        <v>700</v>
      </c>
      <c r="P49" s="255">
        <v>1400</v>
      </c>
      <c r="Q49" s="14">
        <v>1400</v>
      </c>
      <c r="R49" s="14">
        <v>650</v>
      </c>
      <c r="S49" s="255">
        <v>1050</v>
      </c>
      <c r="T49" s="14">
        <v>1050</v>
      </c>
      <c r="U49" s="11"/>
      <c r="V49" s="11"/>
      <c r="W49" s="11"/>
      <c r="X49" s="162">
        <f t="shared" si="4"/>
        <v>3850</v>
      </c>
      <c r="Y49" s="162">
        <f t="shared" si="5"/>
        <v>3850</v>
      </c>
    </row>
    <row r="50" spans="1:25" s="3" customFormat="1" ht="13.2" x14ac:dyDescent="0.25">
      <c r="A50" s="52">
        <v>46</v>
      </c>
      <c r="B50" s="5" t="s">
        <v>137</v>
      </c>
      <c r="C50" s="14">
        <v>175</v>
      </c>
      <c r="D50" s="14"/>
      <c r="E50" s="14">
        <v>175</v>
      </c>
      <c r="F50" s="427"/>
      <c r="G50" s="255">
        <v>10</v>
      </c>
      <c r="H50" s="255">
        <v>10</v>
      </c>
      <c r="I50" s="162"/>
      <c r="J50" s="255">
        <f t="shared" si="2"/>
        <v>10</v>
      </c>
      <c r="K50" s="255">
        <f t="shared" si="3"/>
        <v>10</v>
      </c>
      <c r="L50" s="14"/>
      <c r="M50" s="255"/>
      <c r="N50" s="14"/>
      <c r="O50" s="14"/>
      <c r="P50" s="255"/>
      <c r="Q50" s="14"/>
      <c r="R50" s="14"/>
      <c r="S50" s="255"/>
      <c r="T50" s="14"/>
      <c r="U50" s="14"/>
      <c r="V50" s="14"/>
      <c r="W50" s="14"/>
      <c r="X50" s="162">
        <f t="shared" si="4"/>
        <v>0</v>
      </c>
      <c r="Y50" s="162">
        <f t="shared" si="5"/>
        <v>0</v>
      </c>
    </row>
    <row r="51" spans="1:25" s="3" customFormat="1" ht="13.2" x14ac:dyDescent="0.25">
      <c r="A51" s="52">
        <v>47</v>
      </c>
      <c r="B51" s="5" t="s">
        <v>138</v>
      </c>
      <c r="C51" s="14">
        <v>1747</v>
      </c>
      <c r="D51" s="14">
        <v>188</v>
      </c>
      <c r="E51" s="14">
        <v>1619</v>
      </c>
      <c r="F51" s="427"/>
      <c r="G51" s="255">
        <v>10</v>
      </c>
      <c r="H51" s="255">
        <v>10</v>
      </c>
      <c r="I51" s="162"/>
      <c r="J51" s="255">
        <f t="shared" si="2"/>
        <v>10</v>
      </c>
      <c r="K51" s="255">
        <f t="shared" si="3"/>
        <v>10</v>
      </c>
      <c r="L51" s="14">
        <v>800</v>
      </c>
      <c r="M51" s="255">
        <v>1600</v>
      </c>
      <c r="N51" s="14">
        <v>1600</v>
      </c>
      <c r="O51" s="14">
        <v>800</v>
      </c>
      <c r="P51" s="255">
        <v>1600</v>
      </c>
      <c r="Q51" s="14">
        <v>1600</v>
      </c>
      <c r="R51" s="14"/>
      <c r="S51" s="255"/>
      <c r="T51" s="14"/>
      <c r="U51" s="12"/>
      <c r="V51" s="12"/>
      <c r="W51" s="12"/>
      <c r="X51" s="162">
        <f t="shared" si="4"/>
        <v>3200</v>
      </c>
      <c r="Y51" s="162">
        <f t="shared" si="5"/>
        <v>3200</v>
      </c>
    </row>
    <row r="52" spans="1:25" s="3" customFormat="1" ht="13.2" x14ac:dyDescent="0.25">
      <c r="A52" s="52">
        <v>48</v>
      </c>
      <c r="B52" s="5" t="s">
        <v>139</v>
      </c>
      <c r="C52" s="248">
        <v>121</v>
      </c>
      <c r="D52" s="248">
        <v>20</v>
      </c>
      <c r="E52" s="248">
        <v>121</v>
      </c>
      <c r="F52" s="427"/>
      <c r="G52" s="349">
        <v>5</v>
      </c>
      <c r="H52" s="349">
        <v>5</v>
      </c>
      <c r="I52" s="353"/>
      <c r="J52" s="349">
        <v>5</v>
      </c>
      <c r="K52" s="349">
        <v>5</v>
      </c>
      <c r="L52" s="14">
        <v>100</v>
      </c>
      <c r="M52" s="349">
        <v>200</v>
      </c>
      <c r="N52" s="248">
        <v>200</v>
      </c>
      <c r="O52" s="14">
        <v>100</v>
      </c>
      <c r="P52" s="349">
        <v>200</v>
      </c>
      <c r="Q52" s="248">
        <v>200</v>
      </c>
      <c r="R52" s="248">
        <v>60</v>
      </c>
      <c r="S52" s="349">
        <v>120</v>
      </c>
      <c r="T52" s="248">
        <v>120</v>
      </c>
      <c r="U52" s="14"/>
      <c r="V52" s="14"/>
      <c r="W52" s="14"/>
      <c r="X52" s="162">
        <f t="shared" si="4"/>
        <v>520</v>
      </c>
      <c r="Y52" s="162">
        <f t="shared" si="5"/>
        <v>520</v>
      </c>
    </row>
    <row r="53" spans="1:25" s="3" customFormat="1" ht="13.2" x14ac:dyDescent="0.25">
      <c r="A53" s="52">
        <v>49</v>
      </c>
      <c r="B53" s="541" t="s">
        <v>140</v>
      </c>
      <c r="C53" s="14">
        <v>1579</v>
      </c>
      <c r="D53" s="14">
        <v>269</v>
      </c>
      <c r="E53" s="14">
        <v>1579</v>
      </c>
      <c r="F53" s="248"/>
      <c r="G53" s="59">
        <v>20</v>
      </c>
      <c r="H53" s="59">
        <v>20</v>
      </c>
      <c r="I53" s="341"/>
      <c r="J53" s="59">
        <f t="shared" si="2"/>
        <v>20</v>
      </c>
      <c r="K53" s="59">
        <f t="shared" si="3"/>
        <v>20</v>
      </c>
      <c r="L53" s="14">
        <v>1650</v>
      </c>
      <c r="M53" s="59">
        <v>3300</v>
      </c>
      <c r="N53" s="14">
        <v>3300</v>
      </c>
      <c r="O53" s="14">
        <v>1600</v>
      </c>
      <c r="P53" s="59">
        <v>3300</v>
      </c>
      <c r="Q53" s="14">
        <v>3300</v>
      </c>
      <c r="R53" s="14"/>
      <c r="S53" s="59"/>
      <c r="T53" s="14"/>
      <c r="U53" s="11"/>
      <c r="V53" s="11"/>
      <c r="W53" s="11"/>
      <c r="X53" s="170">
        <f t="shared" si="4"/>
        <v>6600</v>
      </c>
      <c r="Y53" s="170">
        <f t="shared" si="5"/>
        <v>6600</v>
      </c>
    </row>
    <row r="54" spans="1:25" s="3" customFormat="1" ht="13.2" x14ac:dyDescent="0.25">
      <c r="A54" s="52">
        <v>50</v>
      </c>
      <c r="B54" s="5" t="s">
        <v>141</v>
      </c>
      <c r="C54" s="14">
        <v>796</v>
      </c>
      <c r="D54" s="14">
        <v>84</v>
      </c>
      <c r="E54" s="14">
        <v>796</v>
      </c>
      <c r="F54" s="427"/>
      <c r="G54" s="255">
        <v>10</v>
      </c>
      <c r="H54" s="255">
        <v>10</v>
      </c>
      <c r="I54" s="162"/>
      <c r="J54" s="255">
        <f t="shared" si="2"/>
        <v>10</v>
      </c>
      <c r="K54" s="255">
        <f t="shared" si="3"/>
        <v>10</v>
      </c>
      <c r="L54" s="14">
        <v>800</v>
      </c>
      <c r="M54" s="255">
        <v>1600</v>
      </c>
      <c r="N54" s="14">
        <v>1600</v>
      </c>
      <c r="O54" s="14">
        <v>800</v>
      </c>
      <c r="P54" s="255">
        <v>1600</v>
      </c>
      <c r="Q54" s="14">
        <v>1600</v>
      </c>
      <c r="R54" s="14">
        <v>800</v>
      </c>
      <c r="S54" s="255">
        <v>1600</v>
      </c>
      <c r="T54" s="14">
        <v>1600</v>
      </c>
      <c r="U54" s="14"/>
      <c r="V54" s="14"/>
      <c r="W54" s="14"/>
      <c r="X54" s="162">
        <f t="shared" si="4"/>
        <v>4800</v>
      </c>
      <c r="Y54" s="162">
        <f t="shared" si="5"/>
        <v>4800</v>
      </c>
    </row>
    <row r="55" spans="1:25" s="3" customFormat="1" ht="13.2" x14ac:dyDescent="0.25">
      <c r="A55" s="52">
        <v>51</v>
      </c>
      <c r="B55" s="5" t="s">
        <v>142</v>
      </c>
      <c r="C55" s="14">
        <v>173</v>
      </c>
      <c r="D55" s="14">
        <v>21</v>
      </c>
      <c r="E55" s="14">
        <v>173</v>
      </c>
      <c r="F55" s="427"/>
      <c r="G55" s="255">
        <v>5</v>
      </c>
      <c r="H55" s="255">
        <v>5</v>
      </c>
      <c r="I55" s="162"/>
      <c r="J55" s="255">
        <f t="shared" si="2"/>
        <v>5</v>
      </c>
      <c r="K55" s="255">
        <f t="shared" si="3"/>
        <v>5</v>
      </c>
      <c r="L55" s="14">
        <v>100</v>
      </c>
      <c r="M55" s="255">
        <v>200</v>
      </c>
      <c r="N55" s="14">
        <v>200</v>
      </c>
      <c r="O55" s="14">
        <v>100</v>
      </c>
      <c r="P55" s="255">
        <v>200</v>
      </c>
      <c r="Q55" s="14">
        <v>200</v>
      </c>
      <c r="R55" s="14">
        <v>173</v>
      </c>
      <c r="S55" s="255">
        <v>200</v>
      </c>
      <c r="T55" s="14">
        <v>200</v>
      </c>
      <c r="U55" s="11"/>
      <c r="V55" s="11"/>
      <c r="W55" s="11"/>
      <c r="X55" s="162">
        <f t="shared" si="4"/>
        <v>600</v>
      </c>
      <c r="Y55" s="162">
        <f t="shared" si="5"/>
        <v>600</v>
      </c>
    </row>
    <row r="56" spans="1:25" s="3" customFormat="1" ht="13.2" x14ac:dyDescent="0.25">
      <c r="A56" s="52">
        <v>52</v>
      </c>
      <c r="B56" s="5" t="s">
        <v>143</v>
      </c>
      <c r="C56" s="248">
        <v>81091</v>
      </c>
      <c r="D56" s="248">
        <v>5232</v>
      </c>
      <c r="E56" s="248">
        <v>554</v>
      </c>
      <c r="F56" s="427">
        <v>4600</v>
      </c>
      <c r="G56" s="349">
        <v>50</v>
      </c>
      <c r="H56" s="349">
        <v>10</v>
      </c>
      <c r="I56" s="353">
        <v>50</v>
      </c>
      <c r="J56" s="255">
        <f t="shared" si="2"/>
        <v>100</v>
      </c>
      <c r="K56" s="255">
        <f t="shared" si="3"/>
        <v>10</v>
      </c>
      <c r="L56" s="14">
        <v>500</v>
      </c>
      <c r="M56" s="349">
        <v>1000</v>
      </c>
      <c r="N56" s="248">
        <v>1000</v>
      </c>
      <c r="O56" s="14">
        <v>500</v>
      </c>
      <c r="P56" s="349">
        <v>1000</v>
      </c>
      <c r="Q56" s="248">
        <v>1000</v>
      </c>
      <c r="R56" s="248">
        <v>554</v>
      </c>
      <c r="S56" s="349">
        <v>1200</v>
      </c>
      <c r="T56" s="248">
        <v>1200</v>
      </c>
      <c r="U56" s="11"/>
      <c r="V56" s="11"/>
      <c r="W56" s="11"/>
      <c r="X56" s="162">
        <f t="shared" si="4"/>
        <v>3200</v>
      </c>
      <c r="Y56" s="162">
        <f t="shared" si="5"/>
        <v>3200</v>
      </c>
    </row>
    <row r="57" spans="1:25" s="3" customFormat="1" ht="13.2" x14ac:dyDescent="0.25">
      <c r="A57" s="52">
        <v>53</v>
      </c>
      <c r="B57" s="541" t="s">
        <v>144</v>
      </c>
      <c r="C57" s="248">
        <v>490</v>
      </c>
      <c r="D57" s="248">
        <v>19</v>
      </c>
      <c r="E57" s="248">
        <v>490</v>
      </c>
      <c r="F57" s="248"/>
      <c r="G57" s="249">
        <v>20</v>
      </c>
      <c r="H57" s="249">
        <v>20</v>
      </c>
      <c r="I57" s="495"/>
      <c r="J57" s="59">
        <f t="shared" si="2"/>
        <v>20</v>
      </c>
      <c r="K57" s="59">
        <f t="shared" si="3"/>
        <v>20</v>
      </c>
      <c r="L57" s="14">
        <v>500</v>
      </c>
      <c r="M57" s="249">
        <v>1000</v>
      </c>
      <c r="N57" s="248">
        <v>1000</v>
      </c>
      <c r="O57" s="14">
        <v>500</v>
      </c>
      <c r="P57" s="249">
        <v>1000</v>
      </c>
      <c r="Q57" s="248">
        <v>1000</v>
      </c>
      <c r="R57" s="248">
        <v>300</v>
      </c>
      <c r="S57" s="249">
        <v>500</v>
      </c>
      <c r="T57" s="248">
        <v>500</v>
      </c>
      <c r="U57" s="14"/>
      <c r="V57" s="14"/>
      <c r="W57" s="14"/>
      <c r="X57" s="170">
        <f t="shared" si="4"/>
        <v>2500</v>
      </c>
      <c r="Y57" s="170">
        <f t="shared" si="5"/>
        <v>2500</v>
      </c>
    </row>
    <row r="58" spans="1:25" s="3" customFormat="1" ht="13.2" x14ac:dyDescent="0.25">
      <c r="A58" s="52">
        <v>54</v>
      </c>
      <c r="B58" s="5" t="s">
        <v>145</v>
      </c>
      <c r="C58" s="14">
        <v>15824</v>
      </c>
      <c r="D58" s="14">
        <v>1701</v>
      </c>
      <c r="E58" s="14">
        <v>533</v>
      </c>
      <c r="F58" s="427">
        <v>3000</v>
      </c>
      <c r="G58" s="255">
        <v>20</v>
      </c>
      <c r="H58" s="255">
        <v>5</v>
      </c>
      <c r="I58" s="162">
        <v>50</v>
      </c>
      <c r="J58" s="255">
        <f t="shared" si="2"/>
        <v>70</v>
      </c>
      <c r="K58" s="255">
        <f t="shared" si="3"/>
        <v>5</v>
      </c>
      <c r="L58" s="14">
        <v>650</v>
      </c>
      <c r="M58" s="255">
        <v>1300</v>
      </c>
      <c r="N58" s="14">
        <v>1300</v>
      </c>
      <c r="O58" s="14">
        <v>600</v>
      </c>
      <c r="P58" s="255">
        <v>1300</v>
      </c>
      <c r="Q58" s="14">
        <v>1300</v>
      </c>
      <c r="R58" s="14">
        <v>400</v>
      </c>
      <c r="S58" s="255">
        <v>800</v>
      </c>
      <c r="T58" s="14">
        <v>800</v>
      </c>
      <c r="U58" s="14"/>
      <c r="V58" s="14"/>
      <c r="W58" s="14"/>
      <c r="X58" s="162">
        <f t="shared" si="4"/>
        <v>3400</v>
      </c>
      <c r="Y58" s="162">
        <f t="shared" si="5"/>
        <v>3400</v>
      </c>
    </row>
    <row r="59" spans="1:25" s="3" customFormat="1" ht="13.2" x14ac:dyDescent="0.25">
      <c r="A59" s="5">
        <v>55</v>
      </c>
      <c r="B59" s="5" t="s">
        <v>146</v>
      </c>
      <c r="C59" s="14">
        <v>480</v>
      </c>
      <c r="D59" s="14">
        <v>100</v>
      </c>
      <c r="E59" s="14">
        <v>480</v>
      </c>
      <c r="F59" s="427"/>
      <c r="G59" s="255">
        <v>5</v>
      </c>
      <c r="H59" s="255">
        <v>5</v>
      </c>
      <c r="I59" s="162"/>
      <c r="J59" s="255">
        <f t="shared" si="2"/>
        <v>5</v>
      </c>
      <c r="K59" s="255">
        <f t="shared" si="3"/>
        <v>5</v>
      </c>
      <c r="L59" s="14">
        <v>500</v>
      </c>
      <c r="M59" s="255">
        <v>1000</v>
      </c>
      <c r="N59" s="14">
        <v>1000</v>
      </c>
      <c r="O59" s="14">
        <v>500</v>
      </c>
      <c r="P59" s="255">
        <v>1000</v>
      </c>
      <c r="Q59" s="14">
        <v>1000</v>
      </c>
      <c r="R59" s="14">
        <v>500</v>
      </c>
      <c r="S59" s="255">
        <v>1000</v>
      </c>
      <c r="T59" s="14">
        <v>1000</v>
      </c>
      <c r="U59" s="12"/>
      <c r="V59" s="12"/>
      <c r="W59" s="12"/>
      <c r="X59" s="162">
        <f t="shared" si="4"/>
        <v>3000</v>
      </c>
      <c r="Y59" s="162">
        <f t="shared" si="5"/>
        <v>3000</v>
      </c>
    </row>
    <row r="60" spans="1:25" s="3" customFormat="1" ht="13.2" x14ac:dyDescent="0.25">
      <c r="A60" s="5">
        <v>56</v>
      </c>
      <c r="B60" s="5" t="s">
        <v>148</v>
      </c>
      <c r="C60" s="14"/>
      <c r="D60" s="14"/>
      <c r="E60" s="14"/>
      <c r="F60" s="427"/>
      <c r="G60" s="14"/>
      <c r="H60" s="14"/>
      <c r="I60" s="14"/>
      <c r="J60" s="59">
        <f t="shared" si="2"/>
        <v>0</v>
      </c>
      <c r="K60" s="59">
        <f t="shared" si="3"/>
        <v>0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70">
        <f t="shared" si="4"/>
        <v>0</v>
      </c>
      <c r="Y60" s="170">
        <f t="shared" si="5"/>
        <v>0</v>
      </c>
    </row>
    <row r="61" spans="1:25" s="3" customFormat="1" ht="13.2" x14ac:dyDescent="0.25">
      <c r="A61" s="5">
        <v>57</v>
      </c>
      <c r="B61" s="5" t="s">
        <v>149</v>
      </c>
      <c r="C61" s="14"/>
      <c r="D61" s="14"/>
      <c r="E61" s="14"/>
      <c r="F61" s="427"/>
      <c r="G61" s="14"/>
      <c r="H61" s="14"/>
      <c r="I61" s="14"/>
      <c r="J61" s="59">
        <f t="shared" si="2"/>
        <v>0</v>
      </c>
      <c r="K61" s="59">
        <f t="shared" si="3"/>
        <v>0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70">
        <f t="shared" si="4"/>
        <v>0</v>
      </c>
      <c r="Y61" s="170">
        <f t="shared" si="5"/>
        <v>0</v>
      </c>
    </row>
    <row r="62" spans="1:25" s="3" customFormat="1" ht="13.2" x14ac:dyDescent="0.25">
      <c r="A62" s="52"/>
      <c r="B62" s="51" t="s">
        <v>147</v>
      </c>
      <c r="C62" s="215">
        <f>SUM(C5:C61)</f>
        <v>420144</v>
      </c>
      <c r="D62" s="215">
        <f t="shared" ref="D62:Y62" si="6">SUM(D5:D61)</f>
        <v>39908</v>
      </c>
      <c r="E62" s="215">
        <f t="shared" si="6"/>
        <v>41316</v>
      </c>
      <c r="F62" s="215">
        <f t="shared" si="6"/>
        <v>44440</v>
      </c>
      <c r="G62" s="215">
        <f t="shared" si="6"/>
        <v>1000</v>
      </c>
      <c r="H62" s="215">
        <f t="shared" si="6"/>
        <v>623</v>
      </c>
      <c r="I62" s="215">
        <f t="shared" si="6"/>
        <v>445</v>
      </c>
      <c r="J62" s="215">
        <f t="shared" si="6"/>
        <v>1445</v>
      </c>
      <c r="K62" s="215">
        <f t="shared" si="6"/>
        <v>623</v>
      </c>
      <c r="L62" s="215">
        <f t="shared" si="6"/>
        <v>33747</v>
      </c>
      <c r="M62" s="215">
        <f t="shared" si="6"/>
        <v>67494</v>
      </c>
      <c r="N62" s="215">
        <f t="shared" si="6"/>
        <v>67494</v>
      </c>
      <c r="O62" s="215">
        <f t="shared" si="6"/>
        <v>28876</v>
      </c>
      <c r="P62" s="215">
        <f t="shared" si="6"/>
        <v>59134</v>
      </c>
      <c r="Q62" s="215">
        <f t="shared" si="6"/>
        <v>59132</v>
      </c>
      <c r="R62" s="215">
        <f t="shared" si="6"/>
        <v>15107</v>
      </c>
      <c r="S62" s="215">
        <f t="shared" si="6"/>
        <v>27954</v>
      </c>
      <c r="T62" s="215">
        <f t="shared" si="6"/>
        <v>27954</v>
      </c>
      <c r="U62" s="215">
        <f t="shared" si="6"/>
        <v>480</v>
      </c>
      <c r="V62" s="215">
        <f t="shared" si="6"/>
        <v>700</v>
      </c>
      <c r="W62" s="215">
        <f t="shared" si="6"/>
        <v>700</v>
      </c>
      <c r="X62" s="215">
        <f t="shared" si="6"/>
        <v>155282</v>
      </c>
      <c r="Y62" s="215">
        <f t="shared" si="6"/>
        <v>155280</v>
      </c>
    </row>
    <row r="64" spans="1:25" ht="11.4" customHeight="1" x14ac:dyDescent="0.25">
      <c r="B64" s="569" t="s">
        <v>318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91" t="s">
        <v>319</v>
      </c>
      <c r="N64" s="591"/>
      <c r="O64" s="591"/>
    </row>
    <row r="65" spans="2:15" ht="11.4" customHeight="1" x14ac:dyDescent="0.25">
      <c r="B65" s="397"/>
      <c r="C65" s="397"/>
      <c r="D65" s="397"/>
      <c r="E65" s="397"/>
      <c r="F65" s="397"/>
      <c r="G65" s="397"/>
      <c r="H65" s="397"/>
      <c r="I65" s="397"/>
      <c r="J65" s="397"/>
      <c r="K65" s="398"/>
      <c r="L65" s="398"/>
      <c r="M65" s="398"/>
      <c r="N65" s="398"/>
      <c r="O65" s="397"/>
    </row>
    <row r="66" spans="2:15" ht="11.4" customHeight="1" x14ac:dyDescent="0.25">
      <c r="B66" s="569" t="s">
        <v>320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 t="s">
        <v>321</v>
      </c>
      <c r="N66" s="569"/>
      <c r="O66" s="569"/>
    </row>
  </sheetData>
  <mergeCells count="18">
    <mergeCell ref="A1:Y1"/>
    <mergeCell ref="A2:A4"/>
    <mergeCell ref="B2:B4"/>
    <mergeCell ref="L3:N3"/>
    <mergeCell ref="G2:K2"/>
    <mergeCell ref="O3:Q3"/>
    <mergeCell ref="U3:W3"/>
    <mergeCell ref="R3:T3"/>
    <mergeCell ref="L2:Y2"/>
    <mergeCell ref="C2:E3"/>
    <mergeCell ref="B64:L64"/>
    <mergeCell ref="M64:O64"/>
    <mergeCell ref="B66:L66"/>
    <mergeCell ref="M66:O66"/>
    <mergeCell ref="X3:Y3"/>
    <mergeCell ref="G3:H3"/>
    <mergeCell ref="J3:K3"/>
    <mergeCell ref="F3:F4"/>
  </mergeCells>
  <pageMargins left="0" right="0" top="0" bottom="0" header="0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68"/>
  <sheetViews>
    <sheetView view="pageBreakPreview" zoomScale="80" zoomScaleNormal="90" zoomScaleSheetLayoutView="80" workbookViewId="0">
      <selection activeCell="J3" sqref="J3"/>
    </sheetView>
  </sheetViews>
  <sheetFormatPr defaultColWidth="4.33203125" defaultRowHeight="11.4" customHeight="1" x14ac:dyDescent="0.25"/>
  <cols>
    <col min="1" max="1" width="4.33203125" style="6"/>
    <col min="2" max="2" width="52.5546875" style="6" customWidth="1"/>
    <col min="3" max="3" width="8.33203125" style="6" customWidth="1"/>
    <col min="4" max="4" width="4.88671875" style="6" customWidth="1"/>
    <col min="5" max="6" width="10.6640625" style="6" customWidth="1"/>
    <col min="7" max="7" width="18.33203125" style="6" customWidth="1"/>
    <col min="8" max="8" width="15" style="6" customWidth="1"/>
    <col min="9" max="9" width="16.33203125" style="6" customWidth="1"/>
    <col min="10" max="10" width="17.6640625" style="6" customWidth="1"/>
    <col min="11" max="11" width="17" style="6" customWidth="1"/>
    <col min="12" max="12" width="14.88671875" style="6" customWidth="1"/>
    <col min="13" max="13" width="10.44140625" style="6" customWidth="1"/>
    <col min="14" max="14" width="10.33203125" style="6" customWidth="1"/>
    <col min="15" max="15" width="12.109375" style="6" customWidth="1"/>
    <col min="16" max="16" width="10" style="6" customWidth="1"/>
    <col min="17" max="17" width="11.33203125" style="6" customWidth="1"/>
    <col min="18" max="18" width="11.6640625" style="6" customWidth="1"/>
    <col min="19" max="19" width="13" style="6" customWidth="1"/>
    <col min="20" max="20" width="12.88671875" style="6" customWidth="1"/>
    <col min="21" max="21" width="13" style="6" customWidth="1"/>
    <col min="22" max="22" width="13.33203125" style="6" customWidth="1"/>
    <col min="23" max="16384" width="4.33203125" style="6"/>
  </cols>
  <sheetData>
    <row r="1" spans="1:24" ht="23.4" customHeight="1" x14ac:dyDescent="0.25">
      <c r="C1" s="579" t="s">
        <v>292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438"/>
      <c r="U1" s="438"/>
    </row>
    <row r="2" spans="1:24" ht="51" customHeight="1" x14ac:dyDescent="0.25">
      <c r="A2" s="600" t="s">
        <v>294</v>
      </c>
      <c r="B2" s="600" t="s">
        <v>82</v>
      </c>
      <c r="C2" s="607" t="s">
        <v>248</v>
      </c>
      <c r="D2" s="608"/>
      <c r="E2" s="608"/>
      <c r="F2" s="609"/>
      <c r="G2" s="566" t="s">
        <v>47</v>
      </c>
      <c r="H2" s="567"/>
      <c r="I2" s="567"/>
      <c r="J2" s="567"/>
      <c r="K2" s="567"/>
      <c r="L2" s="567"/>
      <c r="M2" s="567"/>
      <c r="N2" s="567"/>
      <c r="O2" s="568"/>
      <c r="P2" s="603" t="s">
        <v>293</v>
      </c>
      <c r="Q2" s="567"/>
      <c r="R2" s="567"/>
      <c r="S2" s="567"/>
      <c r="T2" s="604"/>
      <c r="U2" s="604"/>
      <c r="V2" s="568"/>
      <c r="W2" s="173"/>
      <c r="X2" s="173"/>
    </row>
    <row r="3" spans="1:24" ht="86.4" customHeight="1" x14ac:dyDescent="0.25">
      <c r="A3" s="601"/>
      <c r="B3" s="601"/>
      <c r="C3" s="605" t="s">
        <v>77</v>
      </c>
      <c r="D3" s="606"/>
      <c r="E3" s="285" t="s">
        <v>78</v>
      </c>
      <c r="F3" s="610" t="s">
        <v>330</v>
      </c>
      <c r="G3" s="420" t="s">
        <v>86</v>
      </c>
      <c r="H3" s="421" t="s">
        <v>340</v>
      </c>
      <c r="I3" s="421" t="s">
        <v>346</v>
      </c>
      <c r="J3" s="418" t="s">
        <v>341</v>
      </c>
      <c r="K3" s="419" t="s">
        <v>88</v>
      </c>
      <c r="L3" s="419" t="s">
        <v>312</v>
      </c>
      <c r="M3" s="588" t="s">
        <v>290</v>
      </c>
      <c r="N3" s="588"/>
      <c r="O3" s="598" t="s">
        <v>38</v>
      </c>
      <c r="P3" s="566" t="s">
        <v>29</v>
      </c>
      <c r="Q3" s="568"/>
      <c r="R3" s="566" t="s">
        <v>30</v>
      </c>
      <c r="S3" s="568"/>
      <c r="T3" s="445" t="s">
        <v>364</v>
      </c>
      <c r="U3" s="445" t="s">
        <v>367</v>
      </c>
      <c r="V3" s="598" t="s">
        <v>283</v>
      </c>
      <c r="W3" s="173"/>
      <c r="X3" s="173"/>
    </row>
    <row r="4" spans="1:24" ht="22.2" customHeight="1" x14ac:dyDescent="0.25">
      <c r="A4" s="602"/>
      <c r="B4" s="602"/>
      <c r="C4" s="285" t="s">
        <v>2</v>
      </c>
      <c r="D4" s="357" t="s">
        <v>289</v>
      </c>
      <c r="E4" s="285" t="s">
        <v>2</v>
      </c>
      <c r="F4" s="611"/>
      <c r="G4" s="356" t="s">
        <v>257</v>
      </c>
      <c r="H4" s="77" t="s">
        <v>257</v>
      </c>
      <c r="I4" s="77" t="s">
        <v>257</v>
      </c>
      <c r="J4" s="324" t="s">
        <v>257</v>
      </c>
      <c r="K4" s="324" t="s">
        <v>257</v>
      </c>
      <c r="L4" s="324" t="s">
        <v>257</v>
      </c>
      <c r="M4" s="284" t="s">
        <v>184</v>
      </c>
      <c r="N4" s="284" t="s">
        <v>291</v>
      </c>
      <c r="O4" s="599"/>
      <c r="P4" s="77" t="s">
        <v>255</v>
      </c>
      <c r="Q4" s="340" t="s">
        <v>253</v>
      </c>
      <c r="R4" s="77" t="s">
        <v>255</v>
      </c>
      <c r="S4" s="340" t="s">
        <v>253</v>
      </c>
      <c r="T4" s="446" t="s">
        <v>366</v>
      </c>
      <c r="U4" s="340" t="s">
        <v>253</v>
      </c>
      <c r="V4" s="599"/>
      <c r="W4" s="173"/>
      <c r="X4" s="173"/>
    </row>
    <row r="5" spans="1:24" ht="13.8" x14ac:dyDescent="0.25">
      <c r="A5" s="154">
        <v>1</v>
      </c>
      <c r="B5" s="505" t="s">
        <v>189</v>
      </c>
      <c r="C5" s="14">
        <v>4374</v>
      </c>
      <c r="D5" s="358">
        <v>2</v>
      </c>
      <c r="E5" s="14">
        <v>4002</v>
      </c>
      <c r="F5" s="415">
        <v>1401</v>
      </c>
      <c r="G5" s="375">
        <v>5</v>
      </c>
      <c r="H5" s="415">
        <v>250</v>
      </c>
      <c r="I5" s="281">
        <v>140</v>
      </c>
      <c r="J5" s="335">
        <v>50</v>
      </c>
      <c r="K5" s="335">
        <v>20</v>
      </c>
      <c r="L5" s="335"/>
      <c r="M5" s="59">
        <v>2</v>
      </c>
      <c r="N5" s="59">
        <v>1</v>
      </c>
      <c r="O5" s="359">
        <f t="shared" ref="O5:O36" si="0">N5+M5+L5+K5+J5+I5+H5+G5</f>
        <v>468</v>
      </c>
      <c r="P5" s="281">
        <v>4374</v>
      </c>
      <c r="Q5" s="46">
        <v>4374</v>
      </c>
      <c r="R5" s="281">
        <v>4002</v>
      </c>
      <c r="S5" s="46">
        <v>4002</v>
      </c>
      <c r="T5" s="439">
        <v>4800</v>
      </c>
      <c r="U5" s="439">
        <v>8000</v>
      </c>
      <c r="V5" s="167">
        <f>S5+Q5+T5+U5</f>
        <v>21176</v>
      </c>
      <c r="W5" s="173"/>
      <c r="X5" s="173"/>
    </row>
    <row r="6" spans="1:24" ht="13.8" x14ac:dyDescent="0.25">
      <c r="A6" s="154">
        <v>2</v>
      </c>
      <c r="B6" s="505" t="s">
        <v>190</v>
      </c>
      <c r="C6" s="12">
        <v>4913</v>
      </c>
      <c r="D6" s="12"/>
      <c r="E6" s="12">
        <v>3798</v>
      </c>
      <c r="F6" s="228">
        <v>5866</v>
      </c>
      <c r="G6" s="160">
        <v>12</v>
      </c>
      <c r="H6" s="415">
        <v>240</v>
      </c>
      <c r="I6" s="281">
        <v>300</v>
      </c>
      <c r="J6" s="167">
        <v>120</v>
      </c>
      <c r="K6" s="167">
        <v>200</v>
      </c>
      <c r="L6" s="167">
        <v>300</v>
      </c>
      <c r="M6" s="167">
        <v>2</v>
      </c>
      <c r="N6" s="167">
        <v>2</v>
      </c>
      <c r="O6" s="359">
        <f t="shared" si="0"/>
        <v>1176</v>
      </c>
      <c r="P6" s="13">
        <v>4913</v>
      </c>
      <c r="Q6" s="152">
        <v>4913</v>
      </c>
      <c r="R6" s="13">
        <v>3798</v>
      </c>
      <c r="S6" s="152">
        <v>3798</v>
      </c>
      <c r="T6" s="253">
        <v>4000</v>
      </c>
      <c r="U6" s="253">
        <v>4900</v>
      </c>
      <c r="V6" s="167">
        <f t="shared" ref="V6:V59" si="1">S6+Q6+T6+U6</f>
        <v>17611</v>
      </c>
      <c r="W6" s="176"/>
      <c r="X6" s="176"/>
    </row>
    <row r="7" spans="1:24" ht="13.8" x14ac:dyDescent="0.25">
      <c r="A7" s="154">
        <v>3</v>
      </c>
      <c r="B7" s="505" t="s">
        <v>191</v>
      </c>
      <c r="C7" s="12">
        <v>2567</v>
      </c>
      <c r="D7" s="12">
        <v>4</v>
      </c>
      <c r="E7" s="12">
        <v>3901</v>
      </c>
      <c r="F7" s="228">
        <v>8368</v>
      </c>
      <c r="G7" s="160">
        <v>10</v>
      </c>
      <c r="H7" s="415">
        <v>150</v>
      </c>
      <c r="I7" s="281">
        <v>400</v>
      </c>
      <c r="J7" s="167">
        <v>140</v>
      </c>
      <c r="K7" s="167">
        <v>10</v>
      </c>
      <c r="L7" s="167"/>
      <c r="M7" s="167">
        <v>2</v>
      </c>
      <c r="N7" s="167">
        <v>1</v>
      </c>
      <c r="O7" s="359">
        <f t="shared" si="0"/>
        <v>713</v>
      </c>
      <c r="P7" s="12">
        <v>2567</v>
      </c>
      <c r="Q7" s="82">
        <v>2567</v>
      </c>
      <c r="R7" s="12">
        <v>3901</v>
      </c>
      <c r="S7" s="82">
        <v>3901</v>
      </c>
      <c r="T7" s="254">
        <v>3800</v>
      </c>
      <c r="U7" s="254">
        <v>2600</v>
      </c>
      <c r="V7" s="167">
        <f t="shared" si="1"/>
        <v>12868</v>
      </c>
      <c r="W7" s="176"/>
      <c r="X7" s="176"/>
    </row>
    <row r="8" spans="1:24" ht="13.8" x14ac:dyDescent="0.25">
      <c r="A8" s="52">
        <v>4</v>
      </c>
      <c r="B8" s="540" t="s">
        <v>192</v>
      </c>
      <c r="C8" s="12">
        <v>2132</v>
      </c>
      <c r="D8" s="12">
        <v>3</v>
      </c>
      <c r="E8" s="12">
        <v>2326</v>
      </c>
      <c r="F8" s="228">
        <v>6994</v>
      </c>
      <c r="G8" s="13">
        <v>5</v>
      </c>
      <c r="H8" s="415">
        <v>100</v>
      </c>
      <c r="I8" s="281">
        <v>350</v>
      </c>
      <c r="J8" s="167">
        <v>120</v>
      </c>
      <c r="K8" s="167">
        <v>10</v>
      </c>
      <c r="L8" s="167"/>
      <c r="M8" s="167">
        <v>2</v>
      </c>
      <c r="N8" s="167">
        <v>1</v>
      </c>
      <c r="O8" s="359">
        <f t="shared" si="0"/>
        <v>588</v>
      </c>
      <c r="P8" s="13">
        <v>2132</v>
      </c>
      <c r="Q8" s="161">
        <v>2132</v>
      </c>
      <c r="R8" s="13">
        <v>2326</v>
      </c>
      <c r="S8" s="161">
        <v>2326</v>
      </c>
      <c r="T8" s="463">
        <v>6600</v>
      </c>
      <c r="U8" s="463">
        <v>6000</v>
      </c>
      <c r="V8" s="167">
        <f t="shared" si="1"/>
        <v>17058</v>
      </c>
      <c r="W8" s="176"/>
      <c r="X8" s="176"/>
    </row>
    <row r="9" spans="1:24" ht="13.8" x14ac:dyDescent="0.25">
      <c r="A9" s="52">
        <v>5</v>
      </c>
      <c r="B9" s="505" t="s">
        <v>193</v>
      </c>
      <c r="C9" s="12">
        <v>3589</v>
      </c>
      <c r="D9" s="12">
        <v>3</v>
      </c>
      <c r="E9" s="12">
        <v>3776</v>
      </c>
      <c r="F9" s="228">
        <v>5060</v>
      </c>
      <c r="G9" s="160">
        <v>6</v>
      </c>
      <c r="H9" s="415">
        <v>180</v>
      </c>
      <c r="I9" s="281">
        <v>300</v>
      </c>
      <c r="J9" s="167">
        <v>120</v>
      </c>
      <c r="K9" s="167">
        <v>15</v>
      </c>
      <c r="L9" s="167"/>
      <c r="M9" s="167">
        <v>2</v>
      </c>
      <c r="N9" s="167">
        <v>1</v>
      </c>
      <c r="O9" s="359">
        <f t="shared" si="0"/>
        <v>624</v>
      </c>
      <c r="P9" s="13">
        <v>3589</v>
      </c>
      <c r="Q9" s="152">
        <v>3589</v>
      </c>
      <c r="R9" s="13">
        <v>3776</v>
      </c>
      <c r="S9" s="152">
        <v>3776</v>
      </c>
      <c r="T9" s="253">
        <v>4000</v>
      </c>
      <c r="U9" s="253">
        <v>3700</v>
      </c>
      <c r="V9" s="167">
        <f t="shared" si="1"/>
        <v>15065</v>
      </c>
      <c r="W9" s="176"/>
      <c r="X9" s="176"/>
    </row>
    <row r="10" spans="1:24" ht="13.8" x14ac:dyDescent="0.25">
      <c r="A10" s="52">
        <v>6</v>
      </c>
      <c r="B10" s="505" t="s">
        <v>194</v>
      </c>
      <c r="C10" s="12">
        <v>7534</v>
      </c>
      <c r="D10" s="12">
        <v>6</v>
      </c>
      <c r="E10" s="12">
        <v>6968</v>
      </c>
      <c r="F10" s="228">
        <v>2664</v>
      </c>
      <c r="G10" s="160">
        <v>8</v>
      </c>
      <c r="H10" s="415">
        <v>500</v>
      </c>
      <c r="I10" s="281">
        <v>250</v>
      </c>
      <c r="J10" s="167">
        <v>80</v>
      </c>
      <c r="K10" s="167">
        <v>10</v>
      </c>
      <c r="L10" s="167"/>
      <c r="M10" s="167">
        <v>4</v>
      </c>
      <c r="N10" s="167">
        <v>5</v>
      </c>
      <c r="O10" s="359">
        <f t="shared" si="0"/>
        <v>857</v>
      </c>
      <c r="P10" s="13">
        <v>7540</v>
      </c>
      <c r="Q10" s="152">
        <v>7540</v>
      </c>
      <c r="R10" s="13">
        <v>6970</v>
      </c>
      <c r="S10" s="152">
        <v>6970</v>
      </c>
      <c r="T10" s="253">
        <v>4000</v>
      </c>
      <c r="U10" s="253">
        <v>7500</v>
      </c>
      <c r="V10" s="167">
        <f t="shared" si="1"/>
        <v>26010</v>
      </c>
      <c r="W10" s="176"/>
      <c r="X10" s="176"/>
    </row>
    <row r="11" spans="1:24" ht="13.8" x14ac:dyDescent="0.25">
      <c r="A11" s="52">
        <v>7</v>
      </c>
      <c r="B11" s="505" t="s">
        <v>195</v>
      </c>
      <c r="C11" s="12">
        <v>2700</v>
      </c>
      <c r="D11" s="12">
        <v>3</v>
      </c>
      <c r="E11" s="12">
        <v>3100</v>
      </c>
      <c r="F11" s="228">
        <v>7203</v>
      </c>
      <c r="G11" s="160">
        <v>5</v>
      </c>
      <c r="H11" s="415">
        <v>140</v>
      </c>
      <c r="I11" s="281">
        <v>360</v>
      </c>
      <c r="J11" s="167">
        <v>140</v>
      </c>
      <c r="K11" s="167">
        <v>10</v>
      </c>
      <c r="L11" s="167"/>
      <c r="M11" s="167">
        <v>2</v>
      </c>
      <c r="N11" s="167">
        <v>1</v>
      </c>
      <c r="O11" s="359">
        <f t="shared" si="0"/>
        <v>658</v>
      </c>
      <c r="P11" s="13">
        <v>2700</v>
      </c>
      <c r="Q11" s="152">
        <v>2700</v>
      </c>
      <c r="R11" s="13">
        <v>3100</v>
      </c>
      <c r="S11" s="152">
        <v>3100</v>
      </c>
      <c r="T11" s="253">
        <v>4800</v>
      </c>
      <c r="U11" s="253">
        <v>6000</v>
      </c>
      <c r="V11" s="167">
        <f t="shared" si="1"/>
        <v>16600</v>
      </c>
      <c r="W11" s="176"/>
      <c r="X11" s="176"/>
    </row>
    <row r="12" spans="1:24" ht="13.8" x14ac:dyDescent="0.25">
      <c r="A12" s="52">
        <v>8</v>
      </c>
      <c r="B12" s="505" t="s">
        <v>196</v>
      </c>
      <c r="C12" s="65">
        <v>3197</v>
      </c>
      <c r="D12" s="65">
        <v>2</v>
      </c>
      <c r="E12" s="65">
        <v>2889</v>
      </c>
      <c r="F12" s="251">
        <v>5789</v>
      </c>
      <c r="G12" s="376">
        <v>4</v>
      </c>
      <c r="H12" s="415">
        <v>110</v>
      </c>
      <c r="I12" s="281">
        <v>290</v>
      </c>
      <c r="J12" s="336">
        <v>100</v>
      </c>
      <c r="K12" s="336">
        <v>10</v>
      </c>
      <c r="L12" s="336"/>
      <c r="M12" s="336">
        <v>2</v>
      </c>
      <c r="N12" s="336">
        <v>1</v>
      </c>
      <c r="O12" s="359">
        <f t="shared" si="0"/>
        <v>517</v>
      </c>
      <c r="P12" s="66">
        <v>3197</v>
      </c>
      <c r="Q12" s="326">
        <v>3197</v>
      </c>
      <c r="R12" s="66">
        <v>2890</v>
      </c>
      <c r="S12" s="326">
        <v>2890</v>
      </c>
      <c r="T12" s="327">
        <v>4000</v>
      </c>
      <c r="U12" s="327">
        <v>3000</v>
      </c>
      <c r="V12" s="167">
        <f t="shared" si="1"/>
        <v>13087</v>
      </c>
      <c r="W12" s="176"/>
      <c r="X12" s="176"/>
    </row>
    <row r="13" spans="1:24" ht="13.8" x14ac:dyDescent="0.25">
      <c r="A13" s="52">
        <v>9</v>
      </c>
      <c r="B13" s="505" t="s">
        <v>197</v>
      </c>
      <c r="C13" s="360">
        <v>3000</v>
      </c>
      <c r="D13" s="360">
        <v>11</v>
      </c>
      <c r="E13" s="360">
        <v>2000</v>
      </c>
      <c r="F13" s="360">
        <v>6530</v>
      </c>
      <c r="G13" s="368">
        <v>15</v>
      </c>
      <c r="H13" s="415">
        <v>150</v>
      </c>
      <c r="I13" s="281">
        <v>330</v>
      </c>
      <c r="J13" s="252">
        <v>100</v>
      </c>
      <c r="K13" s="252">
        <v>240</v>
      </c>
      <c r="L13" s="252">
        <v>240</v>
      </c>
      <c r="M13" s="252">
        <v>4</v>
      </c>
      <c r="N13" s="252">
        <v>5</v>
      </c>
      <c r="O13" s="359">
        <f t="shared" si="0"/>
        <v>1084</v>
      </c>
      <c r="P13" s="247">
        <v>3000</v>
      </c>
      <c r="Q13" s="253">
        <v>3000</v>
      </c>
      <c r="R13" s="247">
        <v>2000</v>
      </c>
      <c r="S13" s="253">
        <v>2000</v>
      </c>
      <c r="T13" s="253">
        <v>4800</v>
      </c>
      <c r="U13" s="253">
        <v>3000</v>
      </c>
      <c r="V13" s="167">
        <f t="shared" si="1"/>
        <v>12800</v>
      </c>
      <c r="W13" s="176"/>
      <c r="X13" s="176"/>
    </row>
    <row r="14" spans="1:24" ht="13.8" x14ac:dyDescent="0.25">
      <c r="A14" s="52">
        <v>10</v>
      </c>
      <c r="B14" s="540" t="s">
        <v>198</v>
      </c>
      <c r="C14" s="12">
        <v>3714</v>
      </c>
      <c r="D14" s="12">
        <v>3</v>
      </c>
      <c r="E14" s="12">
        <v>3045</v>
      </c>
      <c r="F14" s="228">
        <v>8588</v>
      </c>
      <c r="G14" s="13">
        <v>15</v>
      </c>
      <c r="H14" s="415">
        <v>170</v>
      </c>
      <c r="I14" s="281">
        <v>400</v>
      </c>
      <c r="J14" s="167">
        <v>140</v>
      </c>
      <c r="K14" s="167">
        <v>10</v>
      </c>
      <c r="L14" s="167"/>
      <c r="M14" s="167">
        <v>2</v>
      </c>
      <c r="N14" s="167">
        <v>1</v>
      </c>
      <c r="O14" s="359">
        <f t="shared" si="0"/>
        <v>738</v>
      </c>
      <c r="P14" s="13">
        <v>3714</v>
      </c>
      <c r="Q14" s="161">
        <v>3714</v>
      </c>
      <c r="R14" s="13">
        <v>3045</v>
      </c>
      <c r="S14" s="161">
        <v>3045</v>
      </c>
      <c r="T14" s="463">
        <v>6600</v>
      </c>
      <c r="U14" s="463">
        <v>9600</v>
      </c>
      <c r="V14" s="167">
        <f t="shared" si="1"/>
        <v>22959</v>
      </c>
      <c r="W14" s="176"/>
      <c r="X14" s="176"/>
    </row>
    <row r="15" spans="1:24" ht="13.8" x14ac:dyDescent="0.25">
      <c r="A15" s="52">
        <v>11</v>
      </c>
      <c r="B15" s="505" t="s">
        <v>199</v>
      </c>
      <c r="C15" s="12">
        <v>3000</v>
      </c>
      <c r="D15" s="12"/>
      <c r="E15" s="12">
        <v>2000</v>
      </c>
      <c r="F15" s="228">
        <v>2102</v>
      </c>
      <c r="G15" s="160">
        <v>5</v>
      </c>
      <c r="H15" s="415">
        <v>150</v>
      </c>
      <c r="I15" s="281">
        <v>110</v>
      </c>
      <c r="J15" s="167">
        <v>50</v>
      </c>
      <c r="K15" s="167">
        <v>10</v>
      </c>
      <c r="L15" s="167"/>
      <c r="M15" s="167">
        <v>5</v>
      </c>
      <c r="N15" s="167">
        <v>5</v>
      </c>
      <c r="O15" s="359">
        <f t="shared" si="0"/>
        <v>335</v>
      </c>
      <c r="P15" s="13">
        <v>3000</v>
      </c>
      <c r="Q15" s="152">
        <v>3000</v>
      </c>
      <c r="R15" s="13">
        <v>2000</v>
      </c>
      <c r="S15" s="152">
        <v>2000</v>
      </c>
      <c r="T15" s="253">
        <v>4000</v>
      </c>
      <c r="U15" s="253">
        <v>3000</v>
      </c>
      <c r="V15" s="167">
        <f t="shared" si="1"/>
        <v>12000</v>
      </c>
      <c r="W15" s="176"/>
      <c r="X15" s="176"/>
    </row>
    <row r="16" spans="1:24" ht="13.8" x14ac:dyDescent="0.25">
      <c r="A16" s="52">
        <v>12</v>
      </c>
      <c r="B16" s="505" t="s">
        <v>200</v>
      </c>
      <c r="C16" s="65">
        <v>3500</v>
      </c>
      <c r="D16" s="65">
        <v>2</v>
      </c>
      <c r="E16" s="65">
        <v>3500</v>
      </c>
      <c r="F16" s="251">
        <v>10440</v>
      </c>
      <c r="G16" s="376">
        <v>10</v>
      </c>
      <c r="H16" s="415">
        <v>180</v>
      </c>
      <c r="I16" s="281">
        <v>550</v>
      </c>
      <c r="J16" s="336">
        <v>200</v>
      </c>
      <c r="K16" s="168">
        <v>100</v>
      </c>
      <c r="L16" s="336"/>
      <c r="M16" s="167">
        <v>2</v>
      </c>
      <c r="N16" s="167">
        <v>1</v>
      </c>
      <c r="O16" s="359">
        <f t="shared" si="0"/>
        <v>1043</v>
      </c>
      <c r="P16" s="66">
        <v>3500</v>
      </c>
      <c r="Q16" s="326">
        <v>3500</v>
      </c>
      <c r="R16" s="66">
        <v>3500</v>
      </c>
      <c r="S16" s="326">
        <v>3500</v>
      </c>
      <c r="T16" s="327">
        <v>4800</v>
      </c>
      <c r="U16" s="327">
        <v>3500</v>
      </c>
      <c r="V16" s="167">
        <f t="shared" si="1"/>
        <v>15300</v>
      </c>
      <c r="W16" s="176"/>
      <c r="X16" s="176"/>
    </row>
    <row r="17" spans="1:24" ht="13.8" x14ac:dyDescent="0.25">
      <c r="A17" s="52">
        <v>13</v>
      </c>
      <c r="B17" s="540" t="s">
        <v>201</v>
      </c>
      <c r="C17" s="12">
        <v>2800</v>
      </c>
      <c r="D17" s="12"/>
      <c r="E17" s="12">
        <v>3000</v>
      </c>
      <c r="F17" s="228">
        <v>9215</v>
      </c>
      <c r="G17" s="13">
        <v>15</v>
      </c>
      <c r="H17" s="415">
        <v>150</v>
      </c>
      <c r="I17" s="281">
        <v>470</v>
      </c>
      <c r="J17" s="167">
        <v>180</v>
      </c>
      <c r="K17" s="167">
        <v>20</v>
      </c>
      <c r="L17" s="167"/>
      <c r="M17" s="167">
        <v>5</v>
      </c>
      <c r="N17" s="167">
        <v>5</v>
      </c>
      <c r="O17" s="359">
        <f t="shared" si="0"/>
        <v>845</v>
      </c>
      <c r="P17" s="13">
        <v>2800</v>
      </c>
      <c r="Q17" s="161">
        <v>2800</v>
      </c>
      <c r="R17" s="13">
        <v>3000</v>
      </c>
      <c r="S17" s="161">
        <v>3000</v>
      </c>
      <c r="T17" s="463">
        <v>4800</v>
      </c>
      <c r="U17" s="463">
        <v>6000</v>
      </c>
      <c r="V17" s="167">
        <f t="shared" si="1"/>
        <v>16600</v>
      </c>
      <c r="W17" s="176"/>
      <c r="X17" s="176"/>
    </row>
    <row r="18" spans="1:24" ht="13.8" x14ac:dyDescent="0.25">
      <c r="A18" s="52">
        <v>14</v>
      </c>
      <c r="B18" s="505" t="s">
        <v>202</v>
      </c>
      <c r="C18" s="12">
        <v>3500</v>
      </c>
      <c r="D18" s="12">
        <v>2</v>
      </c>
      <c r="E18" s="12">
        <v>2200</v>
      </c>
      <c r="F18" s="228">
        <v>3067</v>
      </c>
      <c r="G18" s="160">
        <v>15</v>
      </c>
      <c r="H18" s="415">
        <v>180</v>
      </c>
      <c r="I18" s="281">
        <v>160</v>
      </c>
      <c r="J18" s="167">
        <v>70</v>
      </c>
      <c r="K18" s="167">
        <v>300</v>
      </c>
      <c r="L18" s="167"/>
      <c r="M18" s="167">
        <v>2</v>
      </c>
      <c r="N18" s="167">
        <v>1</v>
      </c>
      <c r="O18" s="359">
        <f t="shared" si="0"/>
        <v>728</v>
      </c>
      <c r="P18" s="13">
        <v>3500</v>
      </c>
      <c r="Q18" s="152">
        <v>3500</v>
      </c>
      <c r="R18" s="13">
        <v>2200</v>
      </c>
      <c r="S18" s="152">
        <v>2200</v>
      </c>
      <c r="T18" s="253">
        <v>4000</v>
      </c>
      <c r="U18" s="253">
        <v>4000</v>
      </c>
      <c r="V18" s="167">
        <f t="shared" si="1"/>
        <v>13700</v>
      </c>
      <c r="W18" s="176"/>
      <c r="X18" s="176"/>
    </row>
    <row r="19" spans="1:24" ht="13.8" x14ac:dyDescent="0.25">
      <c r="A19" s="52">
        <v>15</v>
      </c>
      <c r="B19" s="505" t="s">
        <v>203</v>
      </c>
      <c r="C19" s="360">
        <v>4217</v>
      </c>
      <c r="D19" s="360">
        <v>0</v>
      </c>
      <c r="E19" s="360">
        <v>3591</v>
      </c>
      <c r="F19" s="360">
        <v>8588</v>
      </c>
      <c r="G19" s="368">
        <v>10</v>
      </c>
      <c r="H19" s="415">
        <v>200</v>
      </c>
      <c r="I19" s="281">
        <v>430</v>
      </c>
      <c r="J19" s="252">
        <v>120</v>
      </c>
      <c r="K19" s="252">
        <v>300</v>
      </c>
      <c r="L19" s="252">
        <v>300</v>
      </c>
      <c r="M19" s="252">
        <v>4</v>
      </c>
      <c r="N19" s="252">
        <v>5</v>
      </c>
      <c r="O19" s="359">
        <f t="shared" si="0"/>
        <v>1369</v>
      </c>
      <c r="P19" s="247">
        <v>4217</v>
      </c>
      <c r="Q19" s="253">
        <v>4217</v>
      </c>
      <c r="R19" s="247">
        <v>3591</v>
      </c>
      <c r="S19" s="253">
        <v>3591</v>
      </c>
      <c r="T19" s="253">
        <v>2000</v>
      </c>
      <c r="U19" s="253">
        <v>4000</v>
      </c>
      <c r="V19" s="167">
        <f t="shared" si="1"/>
        <v>13808</v>
      </c>
      <c r="W19" s="176"/>
      <c r="X19" s="176"/>
    </row>
    <row r="20" spans="1:24" ht="13.8" x14ac:dyDescent="0.25">
      <c r="A20" s="52">
        <v>16</v>
      </c>
      <c r="B20" s="505" t="s">
        <v>204</v>
      </c>
      <c r="C20" s="52">
        <v>3602</v>
      </c>
      <c r="D20" s="52">
        <v>4</v>
      </c>
      <c r="E20" s="52">
        <v>3457</v>
      </c>
      <c r="F20" s="360">
        <v>3287</v>
      </c>
      <c r="G20" s="160">
        <v>10</v>
      </c>
      <c r="H20" s="415">
        <v>180</v>
      </c>
      <c r="I20" s="281">
        <v>170</v>
      </c>
      <c r="J20" s="167">
        <v>60</v>
      </c>
      <c r="K20" s="167">
        <v>10</v>
      </c>
      <c r="L20" s="167"/>
      <c r="M20" s="167">
        <v>2</v>
      </c>
      <c r="N20" s="167">
        <v>1</v>
      </c>
      <c r="O20" s="359">
        <f t="shared" si="0"/>
        <v>433</v>
      </c>
      <c r="P20" s="13">
        <v>3602</v>
      </c>
      <c r="Q20" s="152">
        <v>3602</v>
      </c>
      <c r="R20" s="13">
        <v>3457</v>
      </c>
      <c r="S20" s="152">
        <v>3457</v>
      </c>
      <c r="T20" s="253">
        <v>2500</v>
      </c>
      <c r="U20" s="253">
        <v>3600</v>
      </c>
      <c r="V20" s="167">
        <f t="shared" si="1"/>
        <v>13159</v>
      </c>
      <c r="W20" s="176"/>
      <c r="X20" s="176"/>
    </row>
    <row r="21" spans="1:24" ht="13.8" x14ac:dyDescent="0.25">
      <c r="A21" s="52">
        <v>17</v>
      </c>
      <c r="B21" s="505" t="s">
        <v>205</v>
      </c>
      <c r="C21" s="52">
        <v>1700</v>
      </c>
      <c r="D21" s="52"/>
      <c r="E21" s="52">
        <v>2420</v>
      </c>
      <c r="F21" s="360">
        <v>5775</v>
      </c>
      <c r="G21" s="160">
        <v>2</v>
      </c>
      <c r="H21" s="415">
        <v>100</v>
      </c>
      <c r="I21" s="281">
        <v>300</v>
      </c>
      <c r="J21" s="167">
        <v>110</v>
      </c>
      <c r="K21" s="167">
        <v>10</v>
      </c>
      <c r="L21" s="167"/>
      <c r="M21" s="167">
        <v>2</v>
      </c>
      <c r="N21" s="167">
        <v>1</v>
      </c>
      <c r="O21" s="359">
        <f t="shared" si="0"/>
        <v>525</v>
      </c>
      <c r="P21" s="13">
        <v>1700</v>
      </c>
      <c r="Q21" s="152">
        <v>1700</v>
      </c>
      <c r="R21" s="13">
        <v>2420</v>
      </c>
      <c r="S21" s="152">
        <v>2420</v>
      </c>
      <c r="T21" s="253">
        <v>4000</v>
      </c>
      <c r="U21" s="253">
        <v>2400</v>
      </c>
      <c r="V21" s="167">
        <f t="shared" si="1"/>
        <v>10520</v>
      </c>
      <c r="W21" s="176"/>
      <c r="X21" s="176"/>
    </row>
    <row r="22" spans="1:24" ht="13.8" x14ac:dyDescent="0.25">
      <c r="A22" s="52">
        <v>18</v>
      </c>
      <c r="B22" s="505" t="s">
        <v>206</v>
      </c>
      <c r="C22" s="52">
        <v>1198</v>
      </c>
      <c r="D22" s="52">
        <v>2</v>
      </c>
      <c r="E22" s="52">
        <v>1017</v>
      </c>
      <c r="F22" s="360">
        <v>6555</v>
      </c>
      <c r="G22" s="160">
        <v>5</v>
      </c>
      <c r="H22" s="415">
        <v>100</v>
      </c>
      <c r="I22" s="281">
        <v>330</v>
      </c>
      <c r="J22" s="167">
        <v>120</v>
      </c>
      <c r="K22" s="167">
        <v>10</v>
      </c>
      <c r="L22" s="167"/>
      <c r="M22" s="167">
        <v>2</v>
      </c>
      <c r="N22" s="167">
        <v>1</v>
      </c>
      <c r="O22" s="359">
        <f t="shared" si="0"/>
        <v>568</v>
      </c>
      <c r="P22" s="13">
        <v>1198</v>
      </c>
      <c r="Q22" s="152">
        <v>1198</v>
      </c>
      <c r="R22" s="13">
        <v>1017</v>
      </c>
      <c r="S22" s="152">
        <v>1017</v>
      </c>
      <c r="T22" s="253">
        <v>4800</v>
      </c>
      <c r="U22" s="253">
        <v>2000</v>
      </c>
      <c r="V22" s="167">
        <f t="shared" si="1"/>
        <v>9015</v>
      </c>
      <c r="W22" s="176"/>
      <c r="X22" s="176"/>
    </row>
    <row r="23" spans="1:24" ht="13.8" x14ac:dyDescent="0.25">
      <c r="A23" s="52">
        <v>19</v>
      </c>
      <c r="B23" s="540" t="s">
        <v>207</v>
      </c>
      <c r="C23" s="52">
        <v>3000</v>
      </c>
      <c r="D23" s="52">
        <v>2</v>
      </c>
      <c r="E23" s="52">
        <v>3000</v>
      </c>
      <c r="F23" s="360">
        <v>16622</v>
      </c>
      <c r="G23" s="13">
        <v>5</v>
      </c>
      <c r="H23" s="415">
        <v>150</v>
      </c>
      <c r="I23" s="281">
        <v>830</v>
      </c>
      <c r="J23" s="167">
        <v>200</v>
      </c>
      <c r="K23" s="167">
        <v>15</v>
      </c>
      <c r="L23" s="167"/>
      <c r="M23" s="167">
        <v>2</v>
      </c>
      <c r="N23" s="167">
        <v>1</v>
      </c>
      <c r="O23" s="359">
        <f t="shared" si="0"/>
        <v>1203</v>
      </c>
      <c r="P23" s="13">
        <v>3000</v>
      </c>
      <c r="Q23" s="161">
        <v>3000</v>
      </c>
      <c r="R23" s="13">
        <v>3000</v>
      </c>
      <c r="S23" s="161">
        <v>3000</v>
      </c>
      <c r="T23" s="463">
        <v>5200</v>
      </c>
      <c r="U23" s="463">
        <v>8900</v>
      </c>
      <c r="V23" s="167">
        <f t="shared" si="1"/>
        <v>20100</v>
      </c>
      <c r="W23" s="176"/>
      <c r="X23" s="176"/>
    </row>
    <row r="24" spans="1:24" ht="13.8" x14ac:dyDescent="0.25">
      <c r="A24" s="52">
        <v>20</v>
      </c>
      <c r="B24" s="505" t="s">
        <v>208</v>
      </c>
      <c r="C24" s="360">
        <v>3000</v>
      </c>
      <c r="D24" s="360">
        <v>2</v>
      </c>
      <c r="E24" s="360">
        <v>3000</v>
      </c>
      <c r="F24" s="360">
        <v>3772</v>
      </c>
      <c r="G24" s="368">
        <v>5</v>
      </c>
      <c r="H24" s="415">
        <v>150</v>
      </c>
      <c r="I24" s="281">
        <v>200</v>
      </c>
      <c r="J24" s="252">
        <v>60</v>
      </c>
      <c r="K24" s="252">
        <v>20</v>
      </c>
      <c r="L24" s="252"/>
      <c r="M24" s="252">
        <v>4</v>
      </c>
      <c r="N24" s="252">
        <v>5</v>
      </c>
      <c r="O24" s="359">
        <f t="shared" si="0"/>
        <v>444</v>
      </c>
      <c r="P24" s="247">
        <v>3000</v>
      </c>
      <c r="Q24" s="253">
        <v>3000</v>
      </c>
      <c r="R24" s="247">
        <v>3000</v>
      </c>
      <c r="S24" s="253">
        <v>3000</v>
      </c>
      <c r="T24" s="253">
        <v>4000</v>
      </c>
      <c r="U24" s="253">
        <v>4000</v>
      </c>
      <c r="V24" s="167">
        <f t="shared" si="1"/>
        <v>14000</v>
      </c>
      <c r="W24" s="176"/>
      <c r="X24" s="176"/>
    </row>
    <row r="25" spans="1:24" ht="13.8" x14ac:dyDescent="0.25">
      <c r="A25" s="52">
        <v>21</v>
      </c>
      <c r="B25" s="505" t="s">
        <v>209</v>
      </c>
      <c r="C25" s="52">
        <v>3500</v>
      </c>
      <c r="D25" s="52">
        <v>3</v>
      </c>
      <c r="E25" s="52">
        <v>4100</v>
      </c>
      <c r="F25" s="360">
        <v>6038</v>
      </c>
      <c r="G25" s="160">
        <v>10</v>
      </c>
      <c r="H25" s="415">
        <v>180</v>
      </c>
      <c r="I25" s="281">
        <v>300</v>
      </c>
      <c r="J25" s="167">
        <v>110</v>
      </c>
      <c r="K25" s="167">
        <v>10</v>
      </c>
      <c r="L25" s="167"/>
      <c r="M25" s="167">
        <v>2</v>
      </c>
      <c r="N25" s="167">
        <v>1</v>
      </c>
      <c r="O25" s="359">
        <f t="shared" si="0"/>
        <v>613</v>
      </c>
      <c r="P25" s="13">
        <v>3500</v>
      </c>
      <c r="Q25" s="152">
        <v>3500</v>
      </c>
      <c r="R25" s="13">
        <v>4100</v>
      </c>
      <c r="S25" s="152">
        <v>4100</v>
      </c>
      <c r="T25" s="253">
        <v>4000</v>
      </c>
      <c r="U25" s="253">
        <v>3000</v>
      </c>
      <c r="V25" s="167">
        <f t="shared" si="1"/>
        <v>14600</v>
      </c>
      <c r="W25" s="176"/>
      <c r="X25" s="176"/>
    </row>
    <row r="26" spans="1:24" ht="13.8" x14ac:dyDescent="0.25">
      <c r="A26" s="52">
        <v>22</v>
      </c>
      <c r="B26" s="505" t="s">
        <v>210</v>
      </c>
      <c r="C26" s="52">
        <v>1655</v>
      </c>
      <c r="D26" s="52">
        <v>21</v>
      </c>
      <c r="E26" s="52">
        <v>2072</v>
      </c>
      <c r="F26" s="360">
        <v>5230</v>
      </c>
      <c r="G26" s="160">
        <v>10</v>
      </c>
      <c r="H26" s="415">
        <v>100</v>
      </c>
      <c r="I26" s="281">
        <v>300</v>
      </c>
      <c r="J26" s="167">
        <v>120</v>
      </c>
      <c r="K26" s="167">
        <v>100</v>
      </c>
      <c r="L26" s="167"/>
      <c r="M26" s="167">
        <v>4</v>
      </c>
      <c r="N26" s="167">
        <v>5</v>
      </c>
      <c r="O26" s="359">
        <f t="shared" si="0"/>
        <v>639</v>
      </c>
      <c r="P26" s="13">
        <v>1655</v>
      </c>
      <c r="Q26" s="152">
        <v>1655</v>
      </c>
      <c r="R26" s="13">
        <v>2072</v>
      </c>
      <c r="S26" s="152">
        <v>2072</v>
      </c>
      <c r="T26" s="253">
        <v>3000</v>
      </c>
      <c r="U26" s="253">
        <v>1800</v>
      </c>
      <c r="V26" s="167">
        <f t="shared" si="1"/>
        <v>8527</v>
      </c>
      <c r="W26" s="176"/>
      <c r="X26" s="176"/>
    </row>
    <row r="27" spans="1:24" ht="13.8" x14ac:dyDescent="0.25">
      <c r="A27" s="52">
        <v>23</v>
      </c>
      <c r="B27" s="505" t="s">
        <v>211</v>
      </c>
      <c r="C27" s="52">
        <v>2000</v>
      </c>
      <c r="D27" s="52">
        <v>1</v>
      </c>
      <c r="E27" s="52">
        <v>2000</v>
      </c>
      <c r="F27" s="360">
        <v>5247</v>
      </c>
      <c r="G27" s="160">
        <v>3</v>
      </c>
      <c r="H27" s="415">
        <v>100</v>
      </c>
      <c r="I27" s="281">
        <v>260</v>
      </c>
      <c r="J27" s="167">
        <v>100</v>
      </c>
      <c r="K27" s="167">
        <v>10</v>
      </c>
      <c r="L27" s="167"/>
      <c r="M27" s="167">
        <v>2</v>
      </c>
      <c r="N27" s="167">
        <v>1</v>
      </c>
      <c r="O27" s="359">
        <f t="shared" si="0"/>
        <v>476</v>
      </c>
      <c r="P27" s="13">
        <v>2000</v>
      </c>
      <c r="Q27" s="152">
        <v>2000</v>
      </c>
      <c r="R27" s="13">
        <v>2000</v>
      </c>
      <c r="S27" s="152">
        <v>2000</v>
      </c>
      <c r="T27" s="253">
        <v>4800</v>
      </c>
      <c r="U27" s="253">
        <v>2000</v>
      </c>
      <c r="V27" s="167">
        <f t="shared" si="1"/>
        <v>10800</v>
      </c>
      <c r="W27" s="176"/>
      <c r="X27" s="176"/>
    </row>
    <row r="28" spans="1:24" ht="13.8" x14ac:dyDescent="0.25">
      <c r="A28" s="52">
        <v>24</v>
      </c>
      <c r="B28" s="505" t="s">
        <v>212</v>
      </c>
      <c r="C28" s="52">
        <v>2215</v>
      </c>
      <c r="D28" s="52">
        <v>0</v>
      </c>
      <c r="E28" s="52">
        <v>2425</v>
      </c>
      <c r="F28" s="360">
        <v>11150</v>
      </c>
      <c r="G28" s="160">
        <v>5</v>
      </c>
      <c r="H28" s="415">
        <v>130</v>
      </c>
      <c r="I28" s="281">
        <v>560</v>
      </c>
      <c r="J28" s="167">
        <v>170</v>
      </c>
      <c r="K28" s="167">
        <v>10</v>
      </c>
      <c r="L28" s="167"/>
      <c r="M28" s="167">
        <v>2</v>
      </c>
      <c r="N28" s="167">
        <v>1</v>
      </c>
      <c r="O28" s="359">
        <f t="shared" si="0"/>
        <v>878</v>
      </c>
      <c r="P28" s="13">
        <v>2215</v>
      </c>
      <c r="Q28" s="152">
        <v>2215</v>
      </c>
      <c r="R28" s="13">
        <v>2425</v>
      </c>
      <c r="S28" s="152">
        <v>2425</v>
      </c>
      <c r="T28" s="253">
        <v>4000</v>
      </c>
      <c r="U28" s="253">
        <v>4000</v>
      </c>
      <c r="V28" s="167">
        <f t="shared" si="1"/>
        <v>12640</v>
      </c>
      <c r="W28" s="176"/>
      <c r="X28" s="176"/>
    </row>
    <row r="29" spans="1:24" ht="13.8" x14ac:dyDescent="0.25">
      <c r="A29" s="12">
        <v>25</v>
      </c>
      <c r="B29" s="505" t="s">
        <v>213</v>
      </c>
      <c r="C29" s="52">
        <v>2052</v>
      </c>
      <c r="D29" s="52">
        <v>2</v>
      </c>
      <c r="E29" s="52">
        <v>2574</v>
      </c>
      <c r="F29" s="360">
        <v>5264</v>
      </c>
      <c r="G29" s="160">
        <v>10</v>
      </c>
      <c r="H29" s="415">
        <v>120</v>
      </c>
      <c r="I29" s="281">
        <v>280</v>
      </c>
      <c r="J29" s="167">
        <v>110</v>
      </c>
      <c r="K29" s="167">
        <v>10</v>
      </c>
      <c r="L29" s="167"/>
      <c r="M29" s="167">
        <v>2</v>
      </c>
      <c r="N29" s="167">
        <v>1</v>
      </c>
      <c r="O29" s="359">
        <f t="shared" si="0"/>
        <v>533</v>
      </c>
      <c r="P29" s="13">
        <v>2052</v>
      </c>
      <c r="Q29" s="152">
        <v>2052</v>
      </c>
      <c r="R29" s="13">
        <v>2574</v>
      </c>
      <c r="S29" s="152">
        <v>2574</v>
      </c>
      <c r="T29" s="253">
        <v>4000</v>
      </c>
      <c r="U29" s="253">
        <v>8000</v>
      </c>
      <c r="V29" s="167">
        <f t="shared" si="1"/>
        <v>16626</v>
      </c>
      <c r="W29" s="176"/>
      <c r="X29" s="176"/>
    </row>
    <row r="30" spans="1:24" ht="13.8" x14ac:dyDescent="0.25">
      <c r="A30" s="52">
        <v>26</v>
      </c>
      <c r="B30" s="540" t="s">
        <v>214</v>
      </c>
      <c r="C30" s="360">
        <v>1005</v>
      </c>
      <c r="D30" s="360">
        <v>7</v>
      </c>
      <c r="E30" s="360">
        <v>1003</v>
      </c>
      <c r="F30" s="360">
        <v>14540</v>
      </c>
      <c r="G30" s="470">
        <v>12</v>
      </c>
      <c r="H30" s="415">
        <v>70</v>
      </c>
      <c r="I30" s="281">
        <v>730</v>
      </c>
      <c r="J30" s="252">
        <v>290</v>
      </c>
      <c r="K30" s="252">
        <v>10</v>
      </c>
      <c r="L30" s="252"/>
      <c r="M30" s="167">
        <v>2</v>
      </c>
      <c r="N30" s="167">
        <v>1</v>
      </c>
      <c r="O30" s="359">
        <f t="shared" si="0"/>
        <v>1115</v>
      </c>
      <c r="P30" s="470">
        <v>1005</v>
      </c>
      <c r="Q30" s="471">
        <v>1005</v>
      </c>
      <c r="R30" s="470">
        <v>1003</v>
      </c>
      <c r="S30" s="471">
        <v>1003</v>
      </c>
      <c r="T30" s="471">
        <v>5000</v>
      </c>
      <c r="U30" s="471">
        <v>3200</v>
      </c>
      <c r="V30" s="167">
        <f t="shared" si="1"/>
        <v>10208</v>
      </c>
      <c r="W30" s="176"/>
      <c r="X30" s="176"/>
    </row>
    <row r="31" spans="1:24" ht="13.8" x14ac:dyDescent="0.25">
      <c r="A31" s="52">
        <v>27</v>
      </c>
      <c r="B31" s="505" t="s">
        <v>215</v>
      </c>
      <c r="C31" s="362">
        <v>1500</v>
      </c>
      <c r="D31" s="362">
        <v>3</v>
      </c>
      <c r="E31" s="362">
        <v>500</v>
      </c>
      <c r="F31" s="361">
        <v>4784</v>
      </c>
      <c r="G31" s="376">
        <v>5</v>
      </c>
      <c r="H31" s="415">
        <v>100</v>
      </c>
      <c r="I31" s="281">
        <v>250</v>
      </c>
      <c r="J31" s="336">
        <v>100</v>
      </c>
      <c r="K31" s="336">
        <v>10</v>
      </c>
      <c r="L31" s="336"/>
      <c r="M31" s="336">
        <v>2</v>
      </c>
      <c r="N31" s="336">
        <v>1</v>
      </c>
      <c r="O31" s="359">
        <f t="shared" si="0"/>
        <v>468</v>
      </c>
      <c r="P31" s="66">
        <v>1500</v>
      </c>
      <c r="Q31" s="326">
        <v>1500</v>
      </c>
      <c r="R31" s="66">
        <v>500</v>
      </c>
      <c r="S31" s="326">
        <v>500</v>
      </c>
      <c r="T31" s="327">
        <v>3000</v>
      </c>
      <c r="U31" s="327">
        <v>1800</v>
      </c>
      <c r="V31" s="167">
        <f t="shared" si="1"/>
        <v>6800</v>
      </c>
      <c r="W31" s="176"/>
      <c r="X31" s="176"/>
    </row>
    <row r="32" spans="1:24" ht="13.8" x14ac:dyDescent="0.25">
      <c r="A32" s="52">
        <v>28</v>
      </c>
      <c r="B32" s="540" t="s">
        <v>216</v>
      </c>
      <c r="C32" s="362">
        <v>4628</v>
      </c>
      <c r="D32" s="362">
        <v>48</v>
      </c>
      <c r="E32" s="362">
        <v>4425</v>
      </c>
      <c r="F32" s="361">
        <v>6761</v>
      </c>
      <c r="G32" s="376">
        <v>5</v>
      </c>
      <c r="H32" s="415">
        <v>230</v>
      </c>
      <c r="I32" s="281">
        <v>340</v>
      </c>
      <c r="J32" s="336">
        <v>130</v>
      </c>
      <c r="K32" s="336">
        <v>20</v>
      </c>
      <c r="L32" s="336"/>
      <c r="M32" s="336">
        <v>4</v>
      </c>
      <c r="N32" s="336">
        <v>5</v>
      </c>
      <c r="O32" s="359">
        <f t="shared" si="0"/>
        <v>734</v>
      </c>
      <c r="P32" s="66">
        <v>4628</v>
      </c>
      <c r="Q32" s="326">
        <v>4628</v>
      </c>
      <c r="R32" s="66">
        <v>4425</v>
      </c>
      <c r="S32" s="326">
        <v>4425</v>
      </c>
      <c r="T32" s="327">
        <v>4000</v>
      </c>
      <c r="U32" s="327">
        <v>8200</v>
      </c>
      <c r="V32" s="167">
        <f t="shared" si="1"/>
        <v>21253</v>
      </c>
      <c r="W32" s="176"/>
      <c r="X32" s="176"/>
    </row>
    <row r="33" spans="1:24" ht="13.8" x14ac:dyDescent="0.25">
      <c r="A33" s="52">
        <v>29</v>
      </c>
      <c r="B33" s="540" t="s">
        <v>217</v>
      </c>
      <c r="C33" s="52">
        <v>2015</v>
      </c>
      <c r="D33" s="52">
        <v>1</v>
      </c>
      <c r="E33" s="52">
        <v>2491</v>
      </c>
      <c r="F33" s="360">
        <v>4608</v>
      </c>
      <c r="G33" s="315">
        <v>5</v>
      </c>
      <c r="H33" s="415">
        <v>100</v>
      </c>
      <c r="I33" s="281">
        <v>230</v>
      </c>
      <c r="J33" s="167">
        <v>90</v>
      </c>
      <c r="K33" s="167">
        <v>10</v>
      </c>
      <c r="L33" s="167"/>
      <c r="M33" s="167">
        <v>2</v>
      </c>
      <c r="N33" s="167">
        <v>1</v>
      </c>
      <c r="O33" s="359">
        <f t="shared" si="0"/>
        <v>438</v>
      </c>
      <c r="P33" s="315">
        <v>2015</v>
      </c>
      <c r="Q33" s="476">
        <v>2015</v>
      </c>
      <c r="R33" s="315">
        <v>2491</v>
      </c>
      <c r="S33" s="476">
        <v>2491</v>
      </c>
      <c r="T33" s="471">
        <v>4800</v>
      </c>
      <c r="U33" s="471">
        <v>5300</v>
      </c>
      <c r="V33" s="167">
        <f t="shared" si="1"/>
        <v>14606</v>
      </c>
      <c r="W33" s="176"/>
      <c r="X33" s="176"/>
    </row>
    <row r="34" spans="1:24" ht="13.8" x14ac:dyDescent="0.25">
      <c r="A34" s="52">
        <v>30</v>
      </c>
      <c r="B34" s="505" t="s">
        <v>218</v>
      </c>
      <c r="C34" s="52">
        <v>2500</v>
      </c>
      <c r="D34" s="52">
        <v>2</v>
      </c>
      <c r="E34" s="52">
        <v>4800</v>
      </c>
      <c r="F34" s="360">
        <v>8660</v>
      </c>
      <c r="G34" s="160">
        <v>10</v>
      </c>
      <c r="H34" s="415">
        <v>130</v>
      </c>
      <c r="I34" s="281">
        <v>430</v>
      </c>
      <c r="J34" s="167">
        <v>160</v>
      </c>
      <c r="K34" s="167">
        <v>10</v>
      </c>
      <c r="L34" s="167"/>
      <c r="M34" s="167">
        <v>2</v>
      </c>
      <c r="N34" s="167">
        <v>1</v>
      </c>
      <c r="O34" s="359">
        <f t="shared" si="0"/>
        <v>743</v>
      </c>
      <c r="P34" s="13">
        <v>2500</v>
      </c>
      <c r="Q34" s="152">
        <v>2500</v>
      </c>
      <c r="R34" s="13">
        <v>4800</v>
      </c>
      <c r="S34" s="152">
        <v>4800</v>
      </c>
      <c r="T34" s="253">
        <v>4000</v>
      </c>
      <c r="U34" s="253">
        <v>2600</v>
      </c>
      <c r="V34" s="167">
        <f t="shared" si="1"/>
        <v>13900</v>
      </c>
      <c r="W34" s="176"/>
      <c r="X34" s="176"/>
    </row>
    <row r="35" spans="1:24" ht="13.8" x14ac:dyDescent="0.25">
      <c r="A35" s="52">
        <v>31</v>
      </c>
      <c r="B35" s="505" t="s">
        <v>219</v>
      </c>
      <c r="C35" s="52">
        <v>3504</v>
      </c>
      <c r="D35" s="52">
        <v>2</v>
      </c>
      <c r="E35" s="52">
        <v>3761</v>
      </c>
      <c r="F35" s="360">
        <v>5298</v>
      </c>
      <c r="G35" s="160">
        <v>6</v>
      </c>
      <c r="H35" s="415">
        <v>200</v>
      </c>
      <c r="I35" s="281">
        <v>270</v>
      </c>
      <c r="J35" s="167">
        <v>100</v>
      </c>
      <c r="K35" s="337">
        <v>10</v>
      </c>
      <c r="L35" s="337"/>
      <c r="M35" s="167">
        <v>2</v>
      </c>
      <c r="N35" s="167">
        <v>1</v>
      </c>
      <c r="O35" s="359">
        <f t="shared" si="0"/>
        <v>589</v>
      </c>
      <c r="P35" s="315">
        <v>3504</v>
      </c>
      <c r="Q35" s="326">
        <v>3504</v>
      </c>
      <c r="R35" s="315">
        <v>3761</v>
      </c>
      <c r="S35" s="326">
        <v>3761</v>
      </c>
      <c r="T35" s="253">
        <v>4000</v>
      </c>
      <c r="U35" s="327">
        <v>4000</v>
      </c>
      <c r="V35" s="167">
        <f t="shared" si="1"/>
        <v>15265</v>
      </c>
      <c r="W35" s="176"/>
      <c r="X35" s="176"/>
    </row>
    <row r="36" spans="1:24" ht="13.8" x14ac:dyDescent="0.25">
      <c r="A36" s="52">
        <v>32</v>
      </c>
      <c r="B36" s="505" t="s">
        <v>220</v>
      </c>
      <c r="C36" s="251">
        <v>3000</v>
      </c>
      <c r="D36" s="251">
        <v>3</v>
      </c>
      <c r="E36" s="251">
        <v>2500</v>
      </c>
      <c r="F36" s="251">
        <v>2786</v>
      </c>
      <c r="G36" s="377">
        <v>4</v>
      </c>
      <c r="H36" s="415">
        <v>150</v>
      </c>
      <c r="I36" s="281">
        <v>150</v>
      </c>
      <c r="J36" s="328">
        <v>60</v>
      </c>
      <c r="K36" s="328">
        <v>15</v>
      </c>
      <c r="L36" s="328"/>
      <c r="M36" s="167">
        <v>2</v>
      </c>
      <c r="N36" s="167">
        <v>1</v>
      </c>
      <c r="O36" s="329">
        <f t="shared" si="0"/>
        <v>382</v>
      </c>
      <c r="P36" s="250">
        <v>3000</v>
      </c>
      <c r="Q36" s="327">
        <v>3000</v>
      </c>
      <c r="R36" s="250">
        <v>2500</v>
      </c>
      <c r="S36" s="327">
        <v>2500</v>
      </c>
      <c r="T36" s="253">
        <v>4000</v>
      </c>
      <c r="U36" s="327">
        <v>3000</v>
      </c>
      <c r="V36" s="167">
        <f t="shared" si="1"/>
        <v>12500</v>
      </c>
      <c r="W36" s="176"/>
      <c r="X36" s="176"/>
    </row>
    <row r="37" spans="1:24" ht="13.8" x14ac:dyDescent="0.25">
      <c r="A37" s="52">
        <v>33</v>
      </c>
      <c r="B37" s="505" t="s">
        <v>221</v>
      </c>
      <c r="C37" s="360">
        <v>3800</v>
      </c>
      <c r="D37" s="360">
        <v>23</v>
      </c>
      <c r="E37" s="360">
        <v>2000</v>
      </c>
      <c r="F37" s="360">
        <v>4296</v>
      </c>
      <c r="G37" s="368">
        <v>10</v>
      </c>
      <c r="H37" s="415">
        <v>190</v>
      </c>
      <c r="I37" s="281">
        <v>210</v>
      </c>
      <c r="J37" s="252">
        <v>90</v>
      </c>
      <c r="K37" s="252">
        <v>10</v>
      </c>
      <c r="L37" s="252">
        <v>10</v>
      </c>
      <c r="M37" s="252">
        <v>10</v>
      </c>
      <c r="N37" s="252">
        <v>5</v>
      </c>
      <c r="O37" s="359">
        <f t="shared" ref="O37:O61" si="2">N37+M37+L37+K37+J37+I37+H37+G37</f>
        <v>535</v>
      </c>
      <c r="P37" s="247">
        <v>3800</v>
      </c>
      <c r="Q37" s="253">
        <v>3800</v>
      </c>
      <c r="R37" s="247">
        <v>2000</v>
      </c>
      <c r="S37" s="253">
        <v>2000</v>
      </c>
      <c r="T37" s="253">
        <v>4000</v>
      </c>
      <c r="U37" s="253">
        <v>3800</v>
      </c>
      <c r="V37" s="167">
        <f t="shared" si="1"/>
        <v>13600</v>
      </c>
      <c r="W37" s="176"/>
      <c r="X37" s="176"/>
    </row>
    <row r="38" spans="1:24" ht="13.8" x14ac:dyDescent="0.25">
      <c r="A38" s="52">
        <v>34</v>
      </c>
      <c r="B38" s="540" t="s">
        <v>222</v>
      </c>
      <c r="C38" s="483">
        <v>4057</v>
      </c>
      <c r="D38" s="483">
        <v>5</v>
      </c>
      <c r="E38" s="483">
        <v>3300</v>
      </c>
      <c r="F38" s="484">
        <v>14401</v>
      </c>
      <c r="G38" s="485">
        <v>10</v>
      </c>
      <c r="H38" s="415">
        <v>200</v>
      </c>
      <c r="I38" s="281">
        <v>500</v>
      </c>
      <c r="J38" s="486">
        <v>280</v>
      </c>
      <c r="K38" s="486">
        <v>15</v>
      </c>
      <c r="L38" s="486"/>
      <c r="M38" s="486">
        <v>2</v>
      </c>
      <c r="N38" s="486">
        <v>1</v>
      </c>
      <c r="O38" s="359">
        <f t="shared" si="2"/>
        <v>1008</v>
      </c>
      <c r="P38" s="485">
        <v>4057</v>
      </c>
      <c r="Q38" s="487">
        <v>4057</v>
      </c>
      <c r="R38" s="485">
        <v>3300</v>
      </c>
      <c r="S38" s="487">
        <v>3300</v>
      </c>
      <c r="T38" s="488">
        <v>6400</v>
      </c>
      <c r="U38" s="488">
        <v>11400</v>
      </c>
      <c r="V38" s="167">
        <f t="shared" si="1"/>
        <v>25157</v>
      </c>
      <c r="W38" s="176"/>
      <c r="X38" s="176"/>
    </row>
    <row r="39" spans="1:24" ht="13.8" x14ac:dyDescent="0.25">
      <c r="A39" s="52">
        <v>35</v>
      </c>
      <c r="B39" s="505" t="s">
        <v>223</v>
      </c>
      <c r="C39" s="52">
        <v>2600</v>
      </c>
      <c r="D39" s="52">
        <v>2</v>
      </c>
      <c r="E39" s="52">
        <v>2856</v>
      </c>
      <c r="F39" s="360">
        <v>4290</v>
      </c>
      <c r="G39" s="160">
        <v>5</v>
      </c>
      <c r="H39" s="415">
        <v>130</v>
      </c>
      <c r="I39" s="281">
        <v>220</v>
      </c>
      <c r="J39" s="167">
        <v>90</v>
      </c>
      <c r="K39" s="167">
        <v>10</v>
      </c>
      <c r="L39" s="167"/>
      <c r="M39" s="167">
        <v>2</v>
      </c>
      <c r="N39" s="167">
        <v>1</v>
      </c>
      <c r="O39" s="359">
        <f t="shared" si="2"/>
        <v>458</v>
      </c>
      <c r="P39" s="13">
        <v>2600</v>
      </c>
      <c r="Q39" s="152">
        <v>2600</v>
      </c>
      <c r="R39" s="13">
        <v>2856</v>
      </c>
      <c r="S39" s="152">
        <v>2856</v>
      </c>
      <c r="T39" s="253">
        <v>4500</v>
      </c>
      <c r="U39" s="253">
        <v>3500</v>
      </c>
      <c r="V39" s="167">
        <f t="shared" si="1"/>
        <v>13456</v>
      </c>
      <c r="W39" s="176"/>
      <c r="X39" s="176"/>
    </row>
    <row r="40" spans="1:24" ht="13.8" x14ac:dyDescent="0.25">
      <c r="A40" s="52">
        <v>36</v>
      </c>
      <c r="B40" s="505" t="s">
        <v>224</v>
      </c>
      <c r="C40" s="363">
        <v>6248</v>
      </c>
      <c r="D40" s="363">
        <v>9</v>
      </c>
      <c r="E40" s="363">
        <v>5965</v>
      </c>
      <c r="F40" s="416">
        <v>3316</v>
      </c>
      <c r="G40" s="378">
        <v>5</v>
      </c>
      <c r="H40" s="415">
        <v>320</v>
      </c>
      <c r="I40" s="281">
        <v>170</v>
      </c>
      <c r="J40" s="338">
        <v>100</v>
      </c>
      <c r="K40" s="338">
        <v>10</v>
      </c>
      <c r="L40" s="338"/>
      <c r="M40" s="338">
        <v>5</v>
      </c>
      <c r="N40" s="338">
        <v>5</v>
      </c>
      <c r="O40" s="359">
        <f t="shared" si="2"/>
        <v>615</v>
      </c>
      <c r="P40" s="333">
        <v>6248</v>
      </c>
      <c r="Q40" s="332">
        <v>6248</v>
      </c>
      <c r="R40" s="333">
        <v>5965</v>
      </c>
      <c r="S40" s="442">
        <v>5965</v>
      </c>
      <c r="T40" s="444">
        <v>4000</v>
      </c>
      <c r="U40" s="444">
        <v>6000</v>
      </c>
      <c r="V40" s="167">
        <f t="shared" si="1"/>
        <v>22213</v>
      </c>
      <c r="W40" s="176"/>
      <c r="X40" s="176"/>
    </row>
    <row r="41" spans="1:24" ht="13.8" x14ac:dyDescent="0.25">
      <c r="A41" s="52">
        <v>37</v>
      </c>
      <c r="B41" s="505" t="s">
        <v>225</v>
      </c>
      <c r="C41" s="12">
        <v>2706</v>
      </c>
      <c r="D41" s="12">
        <v>30</v>
      </c>
      <c r="E41" s="12">
        <v>2740</v>
      </c>
      <c r="F41" s="228">
        <v>4714</v>
      </c>
      <c r="G41" s="160">
        <v>7</v>
      </c>
      <c r="H41" s="415">
        <v>140</v>
      </c>
      <c r="I41" s="281">
        <v>240</v>
      </c>
      <c r="J41" s="167">
        <v>100</v>
      </c>
      <c r="K41" s="167">
        <v>50</v>
      </c>
      <c r="L41" s="167">
        <v>50</v>
      </c>
      <c r="M41" s="167">
        <v>4</v>
      </c>
      <c r="N41" s="167">
        <v>5</v>
      </c>
      <c r="O41" s="359">
        <f t="shared" si="2"/>
        <v>596</v>
      </c>
      <c r="P41" s="13">
        <v>2706</v>
      </c>
      <c r="Q41" s="152">
        <v>2706</v>
      </c>
      <c r="R41" s="13">
        <v>2740</v>
      </c>
      <c r="S41" s="443">
        <v>2740</v>
      </c>
      <c r="T41" s="444">
        <v>4200</v>
      </c>
      <c r="U41" s="444">
        <v>3000</v>
      </c>
      <c r="V41" s="167">
        <f t="shared" si="1"/>
        <v>12646</v>
      </c>
      <c r="W41" s="176"/>
      <c r="X41" s="176"/>
    </row>
    <row r="42" spans="1:24" ht="13.8" x14ac:dyDescent="0.25">
      <c r="A42" s="52">
        <v>38</v>
      </c>
      <c r="B42" s="505" t="s">
        <v>226</v>
      </c>
      <c r="C42" s="52">
        <v>2700</v>
      </c>
      <c r="D42" s="52">
        <v>2</v>
      </c>
      <c r="E42" s="52">
        <v>2820</v>
      </c>
      <c r="F42" s="360">
        <v>4083</v>
      </c>
      <c r="G42" s="13">
        <v>5</v>
      </c>
      <c r="H42" s="415">
        <v>140</v>
      </c>
      <c r="I42" s="281">
        <v>210</v>
      </c>
      <c r="J42" s="167">
        <v>80</v>
      </c>
      <c r="K42" s="167">
        <v>10</v>
      </c>
      <c r="L42" s="167"/>
      <c r="M42" s="167">
        <v>2</v>
      </c>
      <c r="N42" s="167">
        <v>1</v>
      </c>
      <c r="O42" s="359">
        <f t="shared" si="2"/>
        <v>448</v>
      </c>
      <c r="P42" s="13">
        <v>2700</v>
      </c>
      <c r="Q42" s="161">
        <v>2700</v>
      </c>
      <c r="R42" s="13">
        <v>2820</v>
      </c>
      <c r="S42" s="493">
        <v>2820</v>
      </c>
      <c r="T42" s="494">
        <v>4200</v>
      </c>
      <c r="U42" s="494">
        <v>4000</v>
      </c>
      <c r="V42" s="167">
        <f t="shared" si="1"/>
        <v>13720</v>
      </c>
      <c r="W42" s="176"/>
      <c r="X42" s="176"/>
    </row>
    <row r="43" spans="1:24" ht="13.8" x14ac:dyDescent="0.25">
      <c r="A43" s="52">
        <v>39</v>
      </c>
      <c r="B43" s="540" t="s">
        <v>227</v>
      </c>
      <c r="C43" s="52">
        <v>3420</v>
      </c>
      <c r="D43" s="52">
        <v>2</v>
      </c>
      <c r="E43" s="52">
        <v>4164</v>
      </c>
      <c r="F43" s="360">
        <v>9845</v>
      </c>
      <c r="G43" s="13">
        <v>4</v>
      </c>
      <c r="H43" s="415">
        <v>170</v>
      </c>
      <c r="I43" s="281">
        <v>500</v>
      </c>
      <c r="J43" s="167">
        <v>200</v>
      </c>
      <c r="K43" s="167">
        <v>50</v>
      </c>
      <c r="L43" s="167"/>
      <c r="M43" s="167">
        <v>2</v>
      </c>
      <c r="N43" s="167">
        <v>1</v>
      </c>
      <c r="O43" s="359">
        <f t="shared" si="2"/>
        <v>927</v>
      </c>
      <c r="P43" s="13">
        <v>3420</v>
      </c>
      <c r="Q43" s="161">
        <v>3420</v>
      </c>
      <c r="R43" s="13">
        <v>4170</v>
      </c>
      <c r="S43" s="493">
        <v>4170</v>
      </c>
      <c r="T43" s="494">
        <v>4800</v>
      </c>
      <c r="U43" s="494">
        <v>9200</v>
      </c>
      <c r="V43" s="167">
        <f t="shared" si="1"/>
        <v>21590</v>
      </c>
      <c r="W43" s="176"/>
      <c r="X43" s="176"/>
    </row>
    <row r="44" spans="1:24" ht="13.8" x14ac:dyDescent="0.25">
      <c r="A44" s="52">
        <v>40</v>
      </c>
      <c r="B44" s="505" t="s">
        <v>228</v>
      </c>
      <c r="C44" s="52">
        <v>2910</v>
      </c>
      <c r="D44" s="52">
        <v>2</v>
      </c>
      <c r="E44" s="52">
        <v>2130</v>
      </c>
      <c r="F44" s="360">
        <v>6641</v>
      </c>
      <c r="G44" s="160">
        <v>5</v>
      </c>
      <c r="H44" s="415">
        <v>150</v>
      </c>
      <c r="I44" s="281">
        <v>300</v>
      </c>
      <c r="J44" s="167">
        <v>140</v>
      </c>
      <c r="K44" s="167">
        <v>10</v>
      </c>
      <c r="L44" s="167"/>
      <c r="M44" s="167">
        <v>2</v>
      </c>
      <c r="N44" s="167">
        <v>1</v>
      </c>
      <c r="O44" s="359">
        <f t="shared" si="2"/>
        <v>608</v>
      </c>
      <c r="P44" s="13">
        <v>2910</v>
      </c>
      <c r="Q44" s="152">
        <v>2910</v>
      </c>
      <c r="R44" s="13">
        <v>2130</v>
      </c>
      <c r="S44" s="443">
        <v>2130</v>
      </c>
      <c r="T44" s="444">
        <v>4800</v>
      </c>
      <c r="U44" s="444">
        <v>2800</v>
      </c>
      <c r="V44" s="167">
        <f t="shared" si="1"/>
        <v>12640</v>
      </c>
      <c r="W44" s="176"/>
      <c r="X44" s="176"/>
    </row>
    <row r="45" spans="1:24" ht="13.8" x14ac:dyDescent="0.25">
      <c r="A45" s="52">
        <v>41</v>
      </c>
      <c r="B45" s="505" t="s">
        <v>229</v>
      </c>
      <c r="C45" s="360">
        <v>1200</v>
      </c>
      <c r="D45" s="360">
        <v>1</v>
      </c>
      <c r="E45" s="364">
        <v>1500</v>
      </c>
      <c r="F45" s="417">
        <v>9532</v>
      </c>
      <c r="G45" s="379">
        <v>8</v>
      </c>
      <c r="H45" s="415">
        <v>70</v>
      </c>
      <c r="I45" s="281">
        <v>450</v>
      </c>
      <c r="J45" s="252">
        <v>180</v>
      </c>
      <c r="K45" s="252">
        <v>10</v>
      </c>
      <c r="L45" s="252"/>
      <c r="M45" s="252">
        <v>2</v>
      </c>
      <c r="N45" s="252">
        <v>1</v>
      </c>
      <c r="O45" s="359">
        <f t="shared" si="2"/>
        <v>721</v>
      </c>
      <c r="P45" s="247">
        <v>1200</v>
      </c>
      <c r="Q45" s="253">
        <v>1200</v>
      </c>
      <c r="R45" s="247">
        <v>1500</v>
      </c>
      <c r="S45" s="443">
        <v>1500</v>
      </c>
      <c r="T45" s="444">
        <v>4200</v>
      </c>
      <c r="U45" s="444">
        <v>1200</v>
      </c>
      <c r="V45" s="167">
        <f t="shared" si="1"/>
        <v>8100</v>
      </c>
      <c r="W45" s="176"/>
      <c r="X45" s="176"/>
    </row>
    <row r="46" spans="1:24" ht="13.8" x14ac:dyDescent="0.25">
      <c r="A46" s="52">
        <v>42</v>
      </c>
      <c r="B46" s="540" t="s">
        <v>230</v>
      </c>
      <c r="C46" s="12">
        <v>1990</v>
      </c>
      <c r="D46" s="12">
        <v>2</v>
      </c>
      <c r="E46" s="12">
        <v>2300</v>
      </c>
      <c r="F46" s="228">
        <v>2605</v>
      </c>
      <c r="G46" s="13">
        <v>5</v>
      </c>
      <c r="H46" s="415">
        <v>100</v>
      </c>
      <c r="I46" s="281">
        <v>130</v>
      </c>
      <c r="J46" s="167">
        <v>50</v>
      </c>
      <c r="K46" s="167">
        <v>10</v>
      </c>
      <c r="L46" s="167"/>
      <c r="M46" s="167">
        <v>2</v>
      </c>
      <c r="N46" s="167">
        <v>1</v>
      </c>
      <c r="O46" s="359">
        <f t="shared" si="2"/>
        <v>298</v>
      </c>
      <c r="P46" s="13">
        <v>1990</v>
      </c>
      <c r="Q46" s="161">
        <v>1990</v>
      </c>
      <c r="R46" s="13">
        <v>2300</v>
      </c>
      <c r="S46" s="493">
        <v>2300</v>
      </c>
      <c r="T46" s="463">
        <v>5000</v>
      </c>
      <c r="U46" s="463">
        <v>6000</v>
      </c>
      <c r="V46" s="167">
        <f t="shared" si="1"/>
        <v>15290</v>
      </c>
      <c r="W46" s="176"/>
      <c r="X46" s="176"/>
    </row>
    <row r="47" spans="1:24" ht="13.8" x14ac:dyDescent="0.25">
      <c r="A47" s="52">
        <v>43</v>
      </c>
      <c r="B47" s="505" t="s">
        <v>231</v>
      </c>
      <c r="C47" s="360">
        <v>2000</v>
      </c>
      <c r="D47" s="360">
        <v>3</v>
      </c>
      <c r="E47" s="360">
        <v>2500</v>
      </c>
      <c r="F47" s="360">
        <v>5784</v>
      </c>
      <c r="G47" s="368">
        <v>15</v>
      </c>
      <c r="H47" s="415">
        <v>100</v>
      </c>
      <c r="I47" s="281">
        <v>250</v>
      </c>
      <c r="J47" s="252">
        <v>110</v>
      </c>
      <c r="K47" s="252">
        <v>10</v>
      </c>
      <c r="L47" s="252"/>
      <c r="M47" s="252">
        <v>2</v>
      </c>
      <c r="N47" s="252">
        <v>1</v>
      </c>
      <c r="O47" s="359">
        <f t="shared" si="2"/>
        <v>488</v>
      </c>
      <c r="P47" s="247">
        <v>2000</v>
      </c>
      <c r="Q47" s="253">
        <v>2000</v>
      </c>
      <c r="R47" s="247">
        <v>2500</v>
      </c>
      <c r="S47" s="253">
        <v>2500</v>
      </c>
      <c r="T47" s="253">
        <v>5200</v>
      </c>
      <c r="U47" s="253">
        <v>2000</v>
      </c>
      <c r="V47" s="167">
        <f t="shared" si="1"/>
        <v>11700</v>
      </c>
      <c r="W47" s="176"/>
      <c r="X47" s="176"/>
    </row>
    <row r="48" spans="1:24" ht="13.8" x14ac:dyDescent="0.25">
      <c r="A48" s="52">
        <v>44</v>
      </c>
      <c r="B48" s="505" t="s">
        <v>232</v>
      </c>
      <c r="C48" s="52">
        <v>5212</v>
      </c>
      <c r="D48" s="52">
        <v>30</v>
      </c>
      <c r="E48" s="52">
        <v>5012</v>
      </c>
      <c r="F48" s="360">
        <v>5794</v>
      </c>
      <c r="G48" s="160">
        <v>5</v>
      </c>
      <c r="H48" s="415">
        <v>260</v>
      </c>
      <c r="I48" s="281">
        <v>300</v>
      </c>
      <c r="J48" s="167">
        <v>110</v>
      </c>
      <c r="K48" s="167">
        <v>400</v>
      </c>
      <c r="L48" s="167">
        <v>1600</v>
      </c>
      <c r="M48" s="167">
        <v>200</v>
      </c>
      <c r="N48" s="167">
        <v>66</v>
      </c>
      <c r="O48" s="359">
        <f t="shared" si="2"/>
        <v>2941</v>
      </c>
      <c r="P48" s="13">
        <v>5212</v>
      </c>
      <c r="Q48" s="152">
        <v>5212</v>
      </c>
      <c r="R48" s="13">
        <v>5012</v>
      </c>
      <c r="S48" s="152">
        <v>5012</v>
      </c>
      <c r="T48" s="253">
        <v>2500</v>
      </c>
      <c r="U48" s="253">
        <v>5000</v>
      </c>
      <c r="V48" s="167">
        <f t="shared" si="1"/>
        <v>17724</v>
      </c>
      <c r="W48" s="176"/>
      <c r="X48" s="176"/>
    </row>
    <row r="49" spans="1:24" ht="13.8" x14ac:dyDescent="0.25">
      <c r="A49" s="52">
        <v>45</v>
      </c>
      <c r="B49" s="505" t="s">
        <v>233</v>
      </c>
      <c r="C49" s="52">
        <v>2500</v>
      </c>
      <c r="D49" s="52">
        <v>1</v>
      </c>
      <c r="E49" s="52">
        <v>3500</v>
      </c>
      <c r="F49" s="360">
        <v>8014</v>
      </c>
      <c r="G49" s="160">
        <v>6</v>
      </c>
      <c r="H49" s="415">
        <v>130</v>
      </c>
      <c r="I49" s="281">
        <v>400</v>
      </c>
      <c r="J49" s="167">
        <v>150</v>
      </c>
      <c r="K49" s="167">
        <v>10</v>
      </c>
      <c r="L49" s="167"/>
      <c r="M49" s="167">
        <v>2</v>
      </c>
      <c r="N49" s="167">
        <v>1</v>
      </c>
      <c r="O49" s="359">
        <f t="shared" si="2"/>
        <v>699</v>
      </c>
      <c r="P49" s="13">
        <v>2500</v>
      </c>
      <c r="Q49" s="152">
        <v>2500</v>
      </c>
      <c r="R49" s="13">
        <v>3500</v>
      </c>
      <c r="S49" s="152">
        <v>3500</v>
      </c>
      <c r="T49" s="253">
        <v>4200</v>
      </c>
      <c r="U49" s="253">
        <v>2500</v>
      </c>
      <c r="V49" s="167">
        <f t="shared" si="1"/>
        <v>12700</v>
      </c>
      <c r="W49" s="176"/>
      <c r="X49" s="176"/>
    </row>
    <row r="50" spans="1:24" ht="13.8" x14ac:dyDescent="0.25">
      <c r="A50" s="52">
        <v>46</v>
      </c>
      <c r="B50" s="505" t="s">
        <v>234</v>
      </c>
      <c r="C50" s="52">
        <v>10000</v>
      </c>
      <c r="D50" s="52">
        <v>16</v>
      </c>
      <c r="E50" s="52">
        <v>2500</v>
      </c>
      <c r="F50" s="360">
        <v>5825</v>
      </c>
      <c r="G50" s="160">
        <v>5</v>
      </c>
      <c r="H50" s="415">
        <v>500</v>
      </c>
      <c r="I50" s="281">
        <v>300</v>
      </c>
      <c r="J50" s="167">
        <v>120</v>
      </c>
      <c r="K50" s="167">
        <v>20</v>
      </c>
      <c r="L50" s="167">
        <v>20</v>
      </c>
      <c r="M50" s="167">
        <v>4</v>
      </c>
      <c r="N50" s="167">
        <v>5</v>
      </c>
      <c r="O50" s="359">
        <f t="shared" si="2"/>
        <v>974</v>
      </c>
      <c r="P50" s="13">
        <v>10000</v>
      </c>
      <c r="Q50" s="152">
        <v>10000</v>
      </c>
      <c r="R50" s="13">
        <v>2500</v>
      </c>
      <c r="S50" s="152">
        <v>2500</v>
      </c>
      <c r="T50" s="253">
        <v>4200</v>
      </c>
      <c r="U50" s="253">
        <v>3000</v>
      </c>
      <c r="V50" s="167">
        <f t="shared" si="1"/>
        <v>19700</v>
      </c>
      <c r="W50" s="176"/>
      <c r="X50" s="176"/>
    </row>
    <row r="51" spans="1:24" ht="13.8" x14ac:dyDescent="0.25">
      <c r="A51" s="52">
        <v>47</v>
      </c>
      <c r="B51" s="505" t="s">
        <v>235</v>
      </c>
      <c r="C51" s="52">
        <v>2000</v>
      </c>
      <c r="D51" s="52">
        <v>0</v>
      </c>
      <c r="E51" s="52">
        <v>1000</v>
      </c>
      <c r="F51" s="360">
        <v>4604</v>
      </c>
      <c r="G51" s="380">
        <v>5</v>
      </c>
      <c r="H51" s="415">
        <v>100</v>
      </c>
      <c r="I51" s="281">
        <v>230</v>
      </c>
      <c r="J51" s="366">
        <v>100</v>
      </c>
      <c r="K51" s="366">
        <v>800</v>
      </c>
      <c r="L51" s="366">
        <v>500</v>
      </c>
      <c r="M51" s="366">
        <v>2</v>
      </c>
      <c r="N51" s="366">
        <v>10</v>
      </c>
      <c r="O51" s="359">
        <f t="shared" si="2"/>
        <v>1747</v>
      </c>
      <c r="P51" s="365">
        <v>2000</v>
      </c>
      <c r="Q51" s="367">
        <v>2000</v>
      </c>
      <c r="R51" s="365">
        <v>1000</v>
      </c>
      <c r="S51" s="367">
        <v>1000</v>
      </c>
      <c r="T51" s="440">
        <v>2000</v>
      </c>
      <c r="U51" s="440">
        <v>2000</v>
      </c>
      <c r="V51" s="167">
        <f t="shared" si="1"/>
        <v>7000</v>
      </c>
      <c r="W51" s="176"/>
      <c r="X51" s="176"/>
    </row>
    <row r="52" spans="1:24" ht="13.8" x14ac:dyDescent="0.25">
      <c r="A52" s="52">
        <v>48</v>
      </c>
      <c r="B52" s="505" t="s">
        <v>236</v>
      </c>
      <c r="C52" s="360">
        <v>4100</v>
      </c>
      <c r="D52" s="360">
        <v>0</v>
      </c>
      <c r="E52" s="360">
        <v>4300</v>
      </c>
      <c r="F52" s="360">
        <v>1383</v>
      </c>
      <c r="G52" s="160">
        <v>4</v>
      </c>
      <c r="H52" s="415">
        <v>250</v>
      </c>
      <c r="I52" s="281">
        <v>80</v>
      </c>
      <c r="J52" s="167">
        <v>50</v>
      </c>
      <c r="K52" s="167">
        <v>10</v>
      </c>
      <c r="L52" s="167"/>
      <c r="M52" s="167">
        <v>5</v>
      </c>
      <c r="N52" s="167">
        <v>5</v>
      </c>
      <c r="O52" s="359">
        <f t="shared" si="2"/>
        <v>404</v>
      </c>
      <c r="P52" s="247">
        <v>4100</v>
      </c>
      <c r="Q52" s="368">
        <v>4100</v>
      </c>
      <c r="R52" s="247">
        <v>4300</v>
      </c>
      <c r="S52" s="368">
        <v>4300</v>
      </c>
      <c r="T52" s="440">
        <v>4000</v>
      </c>
      <c r="U52" s="440">
        <v>10000</v>
      </c>
      <c r="V52" s="167">
        <f t="shared" si="1"/>
        <v>22400</v>
      </c>
      <c r="W52" s="176"/>
      <c r="X52" s="176"/>
    </row>
    <row r="53" spans="1:24" ht="13.8" x14ac:dyDescent="0.25">
      <c r="A53" s="52">
        <v>49</v>
      </c>
      <c r="B53" s="540" t="s">
        <v>237</v>
      </c>
      <c r="C53" s="52">
        <v>1630</v>
      </c>
      <c r="D53" s="52">
        <v>1</v>
      </c>
      <c r="E53" s="52">
        <v>2430</v>
      </c>
      <c r="F53" s="360">
        <v>3445</v>
      </c>
      <c r="G53" s="315">
        <v>11</v>
      </c>
      <c r="H53" s="415">
        <v>100</v>
      </c>
      <c r="I53" s="281">
        <v>200</v>
      </c>
      <c r="J53" s="167">
        <v>80</v>
      </c>
      <c r="K53" s="167">
        <v>25</v>
      </c>
      <c r="L53" s="167"/>
      <c r="M53" s="167">
        <v>2</v>
      </c>
      <c r="N53" s="167">
        <v>1</v>
      </c>
      <c r="O53" s="359">
        <f t="shared" si="2"/>
        <v>419</v>
      </c>
      <c r="P53" s="315">
        <v>1630</v>
      </c>
      <c r="Q53" s="476">
        <v>1630</v>
      </c>
      <c r="R53" s="315">
        <v>2430</v>
      </c>
      <c r="S53" s="476">
        <v>2430</v>
      </c>
      <c r="T53" s="471">
        <v>5000</v>
      </c>
      <c r="U53" s="471">
        <v>5000</v>
      </c>
      <c r="V53" s="167">
        <f t="shared" si="1"/>
        <v>14060</v>
      </c>
      <c r="W53" s="176"/>
      <c r="X53" s="176"/>
    </row>
    <row r="54" spans="1:24" ht="13.8" x14ac:dyDescent="0.25">
      <c r="A54" s="52">
        <v>50</v>
      </c>
      <c r="B54" s="505" t="s">
        <v>238</v>
      </c>
      <c r="C54" s="52">
        <v>2813</v>
      </c>
      <c r="D54" s="52">
        <v>3</v>
      </c>
      <c r="E54" s="52">
        <v>2775</v>
      </c>
      <c r="F54" s="360">
        <v>1948</v>
      </c>
      <c r="G54" s="160">
        <v>3</v>
      </c>
      <c r="H54" s="415">
        <v>150</v>
      </c>
      <c r="I54" s="281">
        <v>100</v>
      </c>
      <c r="J54" s="167">
        <v>50</v>
      </c>
      <c r="K54" s="167">
        <v>10</v>
      </c>
      <c r="L54" s="167"/>
      <c r="M54" s="336">
        <v>2</v>
      </c>
      <c r="N54" s="336">
        <v>1</v>
      </c>
      <c r="O54" s="359">
        <f t="shared" si="2"/>
        <v>316</v>
      </c>
      <c r="P54" s="13">
        <v>2813</v>
      </c>
      <c r="Q54" s="152">
        <v>2813</v>
      </c>
      <c r="R54" s="13">
        <v>2775</v>
      </c>
      <c r="S54" s="152">
        <v>2775</v>
      </c>
      <c r="T54" s="253">
        <v>4000</v>
      </c>
      <c r="U54" s="253">
        <v>8000</v>
      </c>
      <c r="V54" s="167">
        <f t="shared" si="1"/>
        <v>17588</v>
      </c>
      <c r="W54" s="176"/>
      <c r="X54" s="176"/>
    </row>
    <row r="55" spans="1:24" ht="13.8" x14ac:dyDescent="0.25">
      <c r="A55" s="52">
        <v>51</v>
      </c>
      <c r="B55" s="505" t="s">
        <v>239</v>
      </c>
      <c r="C55" s="52">
        <v>2390</v>
      </c>
      <c r="D55" s="52">
        <v>4</v>
      </c>
      <c r="E55" s="52">
        <v>2650</v>
      </c>
      <c r="F55" s="360">
        <v>3492</v>
      </c>
      <c r="G55" s="160">
        <v>7</v>
      </c>
      <c r="H55" s="415">
        <v>120</v>
      </c>
      <c r="I55" s="281">
        <v>180</v>
      </c>
      <c r="J55" s="167">
        <v>70</v>
      </c>
      <c r="K55" s="167">
        <v>30</v>
      </c>
      <c r="L55" s="167"/>
      <c r="M55" s="336">
        <v>2</v>
      </c>
      <c r="N55" s="336">
        <v>1</v>
      </c>
      <c r="O55" s="359">
        <f t="shared" si="2"/>
        <v>410</v>
      </c>
      <c r="P55" s="13">
        <v>2390</v>
      </c>
      <c r="Q55" s="152">
        <v>2390</v>
      </c>
      <c r="R55" s="13">
        <v>2650</v>
      </c>
      <c r="S55" s="152">
        <v>2650</v>
      </c>
      <c r="T55" s="253">
        <v>2600</v>
      </c>
      <c r="U55" s="253">
        <v>3500</v>
      </c>
      <c r="V55" s="167">
        <f t="shared" si="1"/>
        <v>11140</v>
      </c>
      <c r="W55" s="176"/>
      <c r="X55" s="176"/>
    </row>
    <row r="56" spans="1:24" ht="13.8" x14ac:dyDescent="0.25">
      <c r="A56" s="52">
        <v>52</v>
      </c>
      <c r="B56" s="505" t="s">
        <v>240</v>
      </c>
      <c r="C56" s="360">
        <v>3730</v>
      </c>
      <c r="D56" s="360">
        <v>4</v>
      </c>
      <c r="E56" s="360">
        <v>3865</v>
      </c>
      <c r="F56" s="360">
        <v>2808</v>
      </c>
      <c r="G56" s="368">
        <v>11</v>
      </c>
      <c r="H56" s="415">
        <v>180</v>
      </c>
      <c r="I56" s="281">
        <v>160</v>
      </c>
      <c r="J56" s="252">
        <v>60</v>
      </c>
      <c r="K56" s="252">
        <v>20</v>
      </c>
      <c r="L56" s="252"/>
      <c r="M56" s="336">
        <v>2</v>
      </c>
      <c r="N56" s="336">
        <v>20</v>
      </c>
      <c r="O56" s="359">
        <f t="shared" si="2"/>
        <v>453</v>
      </c>
      <c r="P56" s="247">
        <v>3730</v>
      </c>
      <c r="Q56" s="253">
        <v>3730</v>
      </c>
      <c r="R56" s="247">
        <v>3865</v>
      </c>
      <c r="S56" s="253">
        <v>3865</v>
      </c>
      <c r="T56" s="253">
        <v>2600</v>
      </c>
      <c r="U56" s="253">
        <v>3700</v>
      </c>
      <c r="V56" s="167">
        <f t="shared" si="1"/>
        <v>13895</v>
      </c>
      <c r="W56" s="173"/>
      <c r="X56" s="173"/>
    </row>
    <row r="57" spans="1:24" ht="13.2" x14ac:dyDescent="0.25">
      <c r="A57" s="52">
        <v>53</v>
      </c>
      <c r="B57" s="540" t="s">
        <v>241</v>
      </c>
      <c r="C57" s="228">
        <v>2596</v>
      </c>
      <c r="D57" s="228">
        <v>2</v>
      </c>
      <c r="E57" s="228">
        <v>2725</v>
      </c>
      <c r="F57" s="228">
        <v>5719</v>
      </c>
      <c r="G57" s="247">
        <v>5</v>
      </c>
      <c r="H57" s="415">
        <v>130</v>
      </c>
      <c r="I57" s="281">
        <v>300</v>
      </c>
      <c r="J57" s="252">
        <v>120</v>
      </c>
      <c r="K57" s="252">
        <v>10</v>
      </c>
      <c r="L57" s="252"/>
      <c r="M57" s="252">
        <v>2</v>
      </c>
      <c r="N57" s="252">
        <v>1</v>
      </c>
      <c r="O57" s="359">
        <f t="shared" si="2"/>
        <v>568</v>
      </c>
      <c r="P57" s="247">
        <v>2596</v>
      </c>
      <c r="Q57" s="463">
        <v>2596</v>
      </c>
      <c r="R57" s="247">
        <v>2725</v>
      </c>
      <c r="S57" s="463">
        <v>2725</v>
      </c>
      <c r="T57" s="463">
        <v>4800</v>
      </c>
      <c r="U57" s="463">
        <v>7700</v>
      </c>
      <c r="V57" s="167">
        <f t="shared" si="1"/>
        <v>17821</v>
      </c>
    </row>
    <row r="58" spans="1:24" ht="13.2" x14ac:dyDescent="0.25">
      <c r="A58" s="52">
        <v>54</v>
      </c>
      <c r="B58" s="505" t="s">
        <v>242</v>
      </c>
      <c r="C58" s="52">
        <v>3000</v>
      </c>
      <c r="D58" s="52">
        <v>5</v>
      </c>
      <c r="E58" s="52">
        <v>2600</v>
      </c>
      <c r="F58" s="360">
        <v>8319</v>
      </c>
      <c r="G58" s="160">
        <v>5</v>
      </c>
      <c r="H58" s="415">
        <v>150</v>
      </c>
      <c r="I58" s="281">
        <v>400</v>
      </c>
      <c r="J58" s="167">
        <v>150</v>
      </c>
      <c r="K58" s="167">
        <v>15</v>
      </c>
      <c r="L58" s="167"/>
      <c r="M58" s="167">
        <v>10</v>
      </c>
      <c r="N58" s="167">
        <v>1</v>
      </c>
      <c r="O58" s="359">
        <f t="shared" si="2"/>
        <v>731</v>
      </c>
      <c r="P58" s="13">
        <v>3000</v>
      </c>
      <c r="Q58" s="152">
        <v>3000</v>
      </c>
      <c r="R58" s="13">
        <v>2600</v>
      </c>
      <c r="S58" s="152">
        <v>2600</v>
      </c>
      <c r="T58" s="253">
        <v>3200</v>
      </c>
      <c r="U58" s="253">
        <v>3000</v>
      </c>
      <c r="V58" s="167">
        <f t="shared" si="1"/>
        <v>11800</v>
      </c>
    </row>
    <row r="59" spans="1:24" ht="13.2" x14ac:dyDescent="0.25">
      <c r="A59" s="5">
        <v>55</v>
      </c>
      <c r="B59" s="505" t="s">
        <v>243</v>
      </c>
      <c r="C59" s="52">
        <v>25000</v>
      </c>
      <c r="D59" s="52">
        <v>25</v>
      </c>
      <c r="E59" s="52">
        <v>25000</v>
      </c>
      <c r="F59" s="360">
        <v>713</v>
      </c>
      <c r="G59" s="160">
        <v>2</v>
      </c>
      <c r="H59" s="415">
        <v>1300</v>
      </c>
      <c r="I59" s="281">
        <v>70</v>
      </c>
      <c r="J59" s="167">
        <v>30</v>
      </c>
      <c r="K59" s="167">
        <v>0</v>
      </c>
      <c r="L59" s="167"/>
      <c r="M59" s="167">
        <v>650</v>
      </c>
      <c r="N59" s="167">
        <v>300</v>
      </c>
      <c r="O59" s="359">
        <f t="shared" si="2"/>
        <v>2352</v>
      </c>
      <c r="P59" s="13">
        <v>25000</v>
      </c>
      <c r="Q59" s="152">
        <v>25000</v>
      </c>
      <c r="R59" s="13">
        <v>25000</v>
      </c>
      <c r="S59" s="152">
        <v>25000</v>
      </c>
      <c r="T59" s="253"/>
      <c r="U59" s="253"/>
      <c r="V59" s="167">
        <f t="shared" si="1"/>
        <v>50000</v>
      </c>
    </row>
    <row r="60" spans="1:24" ht="13.2" x14ac:dyDescent="0.25">
      <c r="A60" s="5">
        <v>56</v>
      </c>
      <c r="B60" s="506" t="s">
        <v>163</v>
      </c>
      <c r="C60" s="164"/>
      <c r="D60" s="164"/>
      <c r="E60" s="164"/>
      <c r="F60" s="244"/>
      <c r="G60" s="164"/>
      <c r="H60" s="164"/>
      <c r="I60" s="164"/>
      <c r="J60" s="164"/>
      <c r="K60" s="164"/>
      <c r="L60" s="164"/>
      <c r="M60" s="164"/>
      <c r="N60" s="164"/>
      <c r="O60" s="359">
        <f t="shared" si="2"/>
        <v>0</v>
      </c>
      <c r="P60" s="164"/>
      <c r="Q60" s="369"/>
      <c r="R60" s="164"/>
      <c r="S60" s="369"/>
      <c r="T60" s="441"/>
      <c r="U60" s="441"/>
      <c r="V60" s="167">
        <f t="shared" ref="V60" si="3">S60+Q60+T60</f>
        <v>0</v>
      </c>
    </row>
    <row r="61" spans="1:24" ht="13.2" x14ac:dyDescent="0.25">
      <c r="A61" s="5">
        <v>57</v>
      </c>
      <c r="B61" s="506" t="s">
        <v>370</v>
      </c>
      <c r="C61" s="164"/>
      <c r="D61" s="164"/>
      <c r="E61" s="164"/>
      <c r="F61" s="244"/>
      <c r="G61" s="164"/>
      <c r="H61" s="164"/>
      <c r="I61" s="164"/>
      <c r="J61" s="164"/>
      <c r="K61" s="164"/>
      <c r="L61" s="164"/>
      <c r="M61" s="164"/>
      <c r="N61" s="164"/>
      <c r="O61" s="359">
        <f t="shared" si="2"/>
        <v>0</v>
      </c>
      <c r="P61" s="164"/>
      <c r="Q61" s="164"/>
      <c r="R61" s="164"/>
      <c r="S61" s="164"/>
      <c r="T61" s="244"/>
      <c r="U61" s="244"/>
      <c r="V61" s="167">
        <f>S61+Q61+T61</f>
        <v>0</v>
      </c>
    </row>
    <row r="62" spans="1:24" ht="13.2" x14ac:dyDescent="0.25">
      <c r="A62" s="52"/>
      <c r="B62" s="51" t="s">
        <v>147</v>
      </c>
      <c r="C62" s="186">
        <f>SUM(C5:C61)</f>
        <v>195413</v>
      </c>
      <c r="D62" s="186">
        <f t="shared" ref="D62:V62" si="4">SUM(D5:D61)</f>
        <v>316</v>
      </c>
      <c r="E62" s="186">
        <f t="shared" si="4"/>
        <v>186273</v>
      </c>
      <c r="F62" s="186">
        <f t="shared" si="4"/>
        <v>329823</v>
      </c>
      <c r="G62" s="186">
        <f t="shared" si="4"/>
        <v>400</v>
      </c>
      <c r="H62" s="186">
        <f t="shared" si="4"/>
        <v>10220</v>
      </c>
      <c r="I62" s="186">
        <f t="shared" si="4"/>
        <v>16670</v>
      </c>
      <c r="J62" s="186">
        <f t="shared" si="4"/>
        <v>6330</v>
      </c>
      <c r="K62" s="186">
        <f t="shared" si="4"/>
        <v>3100</v>
      </c>
      <c r="L62" s="186">
        <f t="shared" si="4"/>
        <v>3020</v>
      </c>
      <c r="M62" s="186">
        <f t="shared" si="4"/>
        <v>1000</v>
      </c>
      <c r="N62" s="186">
        <f t="shared" si="4"/>
        <v>500</v>
      </c>
      <c r="O62" s="186">
        <f t="shared" si="4"/>
        <v>41240</v>
      </c>
      <c r="P62" s="186">
        <f t="shared" si="4"/>
        <v>195419</v>
      </c>
      <c r="Q62" s="186">
        <f t="shared" si="4"/>
        <v>195419</v>
      </c>
      <c r="R62" s="186">
        <f t="shared" si="4"/>
        <v>186282</v>
      </c>
      <c r="S62" s="186">
        <f t="shared" si="4"/>
        <v>186282</v>
      </c>
      <c r="T62" s="186">
        <f t="shared" si="4"/>
        <v>226500</v>
      </c>
      <c r="U62" s="186">
        <f t="shared" si="4"/>
        <v>248900</v>
      </c>
      <c r="V62" s="186">
        <f t="shared" si="4"/>
        <v>857101</v>
      </c>
    </row>
    <row r="64" spans="1:24" ht="11.4" customHeight="1" x14ac:dyDescent="0.25">
      <c r="B64" s="569" t="s">
        <v>318</v>
      </c>
      <c r="C64" s="569"/>
      <c r="D64" s="569"/>
      <c r="E64" s="569"/>
      <c r="F64" s="569"/>
      <c r="G64" s="569"/>
      <c r="H64" s="569"/>
      <c r="I64" s="569"/>
      <c r="J64" s="569"/>
      <c r="K64" s="569"/>
      <c r="L64" s="569"/>
      <c r="M64" s="591" t="s">
        <v>319</v>
      </c>
      <c r="N64" s="591"/>
      <c r="O64" s="591"/>
    </row>
    <row r="65" spans="2:21" ht="11.4" customHeight="1" x14ac:dyDescent="0.25">
      <c r="B65" s="397"/>
      <c r="C65" s="397"/>
      <c r="D65" s="397"/>
      <c r="E65" s="397"/>
      <c r="F65" s="397"/>
      <c r="G65" s="397"/>
      <c r="H65" s="397"/>
      <c r="I65" s="397"/>
      <c r="J65" s="397"/>
      <c r="K65" s="398"/>
      <c r="L65" s="398"/>
      <c r="M65" s="398"/>
      <c r="N65" s="398"/>
      <c r="O65" s="397"/>
      <c r="T65" s="6">
        <v>226300</v>
      </c>
      <c r="U65" s="6">
        <v>247300</v>
      </c>
    </row>
    <row r="66" spans="2:21" ht="11.4" customHeight="1" x14ac:dyDescent="0.25">
      <c r="B66" s="569" t="s">
        <v>320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 t="s">
        <v>321</v>
      </c>
      <c r="N66" s="569"/>
      <c r="O66" s="569"/>
    </row>
    <row r="68" spans="2:21" ht="11.4" customHeight="1" x14ac:dyDescent="0.25">
      <c r="T68" s="6">
        <f>T62-T65</f>
        <v>200</v>
      </c>
      <c r="U68" s="6">
        <f>U62-U65</f>
        <v>1600</v>
      </c>
    </row>
  </sheetData>
  <autoFilter ref="A4:X62"/>
  <mergeCells count="17">
    <mergeCell ref="V3:V4"/>
    <mergeCell ref="A2:A4"/>
    <mergeCell ref="B2:B4"/>
    <mergeCell ref="C1:S1"/>
    <mergeCell ref="G2:O2"/>
    <mergeCell ref="P2:V2"/>
    <mergeCell ref="C3:D3"/>
    <mergeCell ref="M3:N3"/>
    <mergeCell ref="O3:O4"/>
    <mergeCell ref="P3:Q3"/>
    <mergeCell ref="C2:F2"/>
    <mergeCell ref="F3:F4"/>
    <mergeCell ref="B64:L64"/>
    <mergeCell ref="M64:O64"/>
    <mergeCell ref="B66:L66"/>
    <mergeCell ref="M66:O66"/>
    <mergeCell ref="R3:S3"/>
  </mergeCells>
  <pageMargins left="0" right="0" top="0" bottom="0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AV65"/>
  <sheetViews>
    <sheetView zoomScaleNormal="100" zoomScaleSheetLayoutView="70" workbookViewId="0">
      <pane xSplit="2" ySplit="5" topLeftCell="I42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3.2" x14ac:dyDescent="0.25"/>
  <cols>
    <col min="1" max="1" width="4.6640625" style="1" customWidth="1"/>
    <col min="2" max="2" width="17.33203125" style="10" customWidth="1"/>
    <col min="3" max="3" width="11.44140625" style="10" customWidth="1"/>
    <col min="4" max="8" width="10.33203125" style="1" customWidth="1"/>
    <col min="9" max="22" width="10.33203125" style="2" customWidth="1"/>
    <col min="23" max="27" width="11.5546875" style="2" customWidth="1"/>
    <col min="28" max="30" width="12.88671875" style="2" customWidth="1"/>
    <col min="31" max="33" width="11.6640625" style="2" customWidth="1"/>
    <col min="34" max="34" width="12" style="2" customWidth="1"/>
    <col min="35" max="16384" width="4.33203125" style="2"/>
  </cols>
  <sheetData>
    <row r="2" spans="1:48" s="7" customFormat="1" ht="19.2" customHeight="1" x14ac:dyDescent="0.25">
      <c r="A2" s="554" t="s">
        <v>0</v>
      </c>
      <c r="B2" s="612" t="s">
        <v>82</v>
      </c>
      <c r="C2" s="615" t="s">
        <v>6</v>
      </c>
      <c r="D2" s="616"/>
      <c r="E2" s="616"/>
      <c r="F2" s="616"/>
      <c r="G2" s="616"/>
      <c r="H2" s="616"/>
      <c r="I2" s="617" t="s">
        <v>7</v>
      </c>
      <c r="J2" s="618"/>
      <c r="K2" s="618"/>
      <c r="L2" s="618"/>
      <c r="M2" s="618"/>
      <c r="N2" s="618"/>
      <c r="O2" s="619" t="s">
        <v>8</v>
      </c>
      <c r="P2" s="620"/>
      <c r="Q2" s="620"/>
      <c r="R2" s="621"/>
      <c r="S2" s="623" t="s">
        <v>9</v>
      </c>
      <c r="T2" s="623"/>
      <c r="U2" s="623"/>
      <c r="V2" s="623"/>
      <c r="W2" s="632" t="s">
        <v>28</v>
      </c>
      <c r="X2" s="632"/>
      <c r="Y2" s="632"/>
      <c r="Z2" s="632"/>
      <c r="AA2" s="632"/>
      <c r="AB2" s="632"/>
      <c r="AC2" s="629" t="s">
        <v>2</v>
      </c>
      <c r="AD2" s="629"/>
      <c r="AE2" s="629"/>
      <c r="AF2" s="629"/>
      <c r="AG2" s="629"/>
      <c r="AH2" s="629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48" s="7" customFormat="1" ht="40.200000000000003" customHeight="1" x14ac:dyDescent="0.25">
      <c r="A3" s="554"/>
      <c r="B3" s="613"/>
      <c r="C3" s="626" t="s">
        <v>39</v>
      </c>
      <c r="D3" s="626"/>
      <c r="E3" s="615" t="s">
        <v>40</v>
      </c>
      <c r="F3" s="627"/>
      <c r="G3" s="615" t="s">
        <v>45</v>
      </c>
      <c r="H3" s="627"/>
      <c r="I3" s="628" t="s">
        <v>39</v>
      </c>
      <c r="J3" s="628"/>
      <c r="K3" s="617" t="s">
        <v>40</v>
      </c>
      <c r="L3" s="622"/>
      <c r="M3" s="617" t="s">
        <v>41</v>
      </c>
      <c r="N3" s="622"/>
      <c r="O3" s="619" t="s">
        <v>40</v>
      </c>
      <c r="P3" s="621"/>
      <c r="Q3" s="619" t="s">
        <v>41</v>
      </c>
      <c r="R3" s="621"/>
      <c r="S3" s="624" t="s">
        <v>40</v>
      </c>
      <c r="T3" s="625"/>
      <c r="U3" s="624" t="s">
        <v>41</v>
      </c>
      <c r="V3" s="625"/>
      <c r="W3" s="632" t="s">
        <v>40</v>
      </c>
      <c r="X3" s="632"/>
      <c r="Y3" s="632"/>
      <c r="Z3" s="632"/>
      <c r="AA3" s="632"/>
      <c r="AB3" s="633" t="s">
        <v>41</v>
      </c>
      <c r="AC3" s="629" t="s">
        <v>39</v>
      </c>
      <c r="AD3" s="629"/>
      <c r="AE3" s="630" t="s">
        <v>91</v>
      </c>
      <c r="AF3" s="631"/>
      <c r="AG3" s="629" t="s">
        <v>41</v>
      </c>
      <c r="AH3" s="629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8" s="6" customFormat="1" ht="78" customHeight="1" x14ac:dyDescent="0.25">
      <c r="A4" s="554"/>
      <c r="B4" s="614"/>
      <c r="C4" s="56" t="s">
        <v>150</v>
      </c>
      <c r="D4" s="45" t="s">
        <v>11</v>
      </c>
      <c r="E4" s="45" t="s">
        <v>2</v>
      </c>
      <c r="F4" s="45" t="s">
        <v>11</v>
      </c>
      <c r="G4" s="45" t="s">
        <v>2</v>
      </c>
      <c r="H4" s="45" t="s">
        <v>11</v>
      </c>
      <c r="I4" s="57" t="s">
        <v>150</v>
      </c>
      <c r="J4" s="47" t="s">
        <v>11</v>
      </c>
      <c r="K4" s="47" t="s">
        <v>2</v>
      </c>
      <c r="L4" s="47" t="s">
        <v>11</v>
      </c>
      <c r="M4" s="47" t="s">
        <v>2</v>
      </c>
      <c r="N4" s="47" t="s">
        <v>11</v>
      </c>
      <c r="O4" s="46" t="s">
        <v>2</v>
      </c>
      <c r="P4" s="46" t="s">
        <v>11</v>
      </c>
      <c r="Q4" s="46" t="s">
        <v>2</v>
      </c>
      <c r="R4" s="46" t="s">
        <v>11</v>
      </c>
      <c r="S4" s="48" t="s">
        <v>2</v>
      </c>
      <c r="T4" s="48" t="s">
        <v>11</v>
      </c>
      <c r="U4" s="48" t="s">
        <v>2</v>
      </c>
      <c r="V4" s="48" t="s">
        <v>11</v>
      </c>
      <c r="W4" s="209" t="s">
        <v>71</v>
      </c>
      <c r="X4" s="155" t="s">
        <v>72</v>
      </c>
      <c r="Y4" s="210" t="s">
        <v>79</v>
      </c>
      <c r="Z4" s="155" t="s">
        <v>73</v>
      </c>
      <c r="AA4" s="155" t="s">
        <v>290</v>
      </c>
      <c r="AB4" s="634"/>
      <c r="AC4" s="58" t="s">
        <v>151</v>
      </c>
      <c r="AD4" s="44" t="s">
        <v>11</v>
      </c>
      <c r="AE4" s="44" t="s">
        <v>2</v>
      </c>
      <c r="AF4" s="44" t="s">
        <v>11</v>
      </c>
      <c r="AG4" s="44" t="s">
        <v>2</v>
      </c>
      <c r="AH4" s="44" t="s">
        <v>11</v>
      </c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48" s="6" customFormat="1" x14ac:dyDescent="0.25">
      <c r="A5" s="64">
        <v>1</v>
      </c>
      <c r="B5" s="5" t="s">
        <v>93</v>
      </c>
      <c r="C5" s="172">
        <f>КРС!G5</f>
        <v>48600</v>
      </c>
      <c r="D5" s="172">
        <f>КРС!H5</f>
        <v>37600</v>
      </c>
      <c r="E5" s="172">
        <f>КРС!R5</f>
        <v>23050</v>
      </c>
      <c r="F5" s="172">
        <f>КРС!S5</f>
        <v>18200</v>
      </c>
      <c r="G5" s="172">
        <f>КРС!AX5</f>
        <v>181040</v>
      </c>
      <c r="H5" s="172">
        <f>КРС!AY5</f>
        <v>140420</v>
      </c>
      <c r="I5" s="370">
        <f>лошади!G5</f>
        <v>12000</v>
      </c>
      <c r="J5" s="370">
        <f>лошади!H5</f>
        <v>5300</v>
      </c>
      <c r="K5" s="370">
        <f>лошади!M5</f>
        <v>4000</v>
      </c>
      <c r="L5" s="370">
        <f>лошади!N5</f>
        <v>2100</v>
      </c>
      <c r="M5" s="371">
        <f>лошади!AG5</f>
        <v>12898</v>
      </c>
      <c r="N5" s="371">
        <f>лошади!AH5</f>
        <v>6470</v>
      </c>
      <c r="O5" s="153">
        <f>МРС!G5</f>
        <v>4280</v>
      </c>
      <c r="P5" s="153">
        <f>МРС!H5</f>
        <v>3900</v>
      </c>
      <c r="Q5" s="153">
        <f>МРС!S5</f>
        <v>68180</v>
      </c>
      <c r="R5" s="153">
        <f>МРС!T5</f>
        <v>63090</v>
      </c>
      <c r="S5" s="372">
        <f>Свиньи!J5</f>
        <v>5</v>
      </c>
      <c r="T5" s="372">
        <f>Свиньи!K5</f>
        <v>5</v>
      </c>
      <c r="U5" s="372">
        <f>Свиньи!X5</f>
        <v>0</v>
      </c>
      <c r="V5" s="372">
        <f>Свиньи!Y5</f>
        <v>0</v>
      </c>
      <c r="W5" s="373">
        <f>'другие '!G5</f>
        <v>5</v>
      </c>
      <c r="X5" s="373">
        <f>'другие '!H5</f>
        <v>250</v>
      </c>
      <c r="Y5" s="373">
        <f>'другие '!J5+'другие '!I5</f>
        <v>190</v>
      </c>
      <c r="Z5" s="373">
        <f>'другие '!K5+'другие '!L5</f>
        <v>20</v>
      </c>
      <c r="AA5" s="373">
        <f>'другие '!N5+'другие '!M5</f>
        <v>3</v>
      </c>
      <c r="AB5" s="373">
        <f>'другие '!V5</f>
        <v>21176</v>
      </c>
      <c r="AC5" s="374">
        <f>C5+I5</f>
        <v>60600</v>
      </c>
      <c r="AD5" s="374">
        <f>D5+J5</f>
        <v>42900</v>
      </c>
      <c r="AE5" s="374">
        <f>E5+K5+O5+S5+W5+X5+Y5+Z5</f>
        <v>31800</v>
      </c>
      <c r="AF5" s="374">
        <f>Y5+X5+AA5+W5+T5+P5+L5+F5+Z5</f>
        <v>24673</v>
      </c>
      <c r="AG5" s="374">
        <f>AB5++U5+Q5+M5+G5</f>
        <v>283294</v>
      </c>
      <c r="AH5" s="374">
        <f>AB5+V5+R5+N5+H5</f>
        <v>231156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s="6" customFormat="1" x14ac:dyDescent="0.25">
      <c r="A6" s="64">
        <v>2</v>
      </c>
      <c r="B6" s="5" t="s">
        <v>94</v>
      </c>
      <c r="C6" s="172">
        <f>КРС!G6</f>
        <v>35400</v>
      </c>
      <c r="D6" s="172">
        <f>КРС!H6</f>
        <v>24200</v>
      </c>
      <c r="E6" s="172">
        <f>КРС!R6</f>
        <v>16700</v>
      </c>
      <c r="F6" s="172">
        <f>КРС!S6</f>
        <v>11550</v>
      </c>
      <c r="G6" s="172">
        <f>КРС!AX6</f>
        <v>141840</v>
      </c>
      <c r="H6" s="172">
        <f>КРС!AY6</f>
        <v>97020</v>
      </c>
      <c r="I6" s="370">
        <f>лошади!G6</f>
        <v>4800</v>
      </c>
      <c r="J6" s="370">
        <f>лошади!H6</f>
        <v>1200</v>
      </c>
      <c r="K6" s="370">
        <f>лошади!M6</f>
        <v>1800</v>
      </c>
      <c r="L6" s="370">
        <f>лошади!N6</f>
        <v>480</v>
      </c>
      <c r="M6" s="371">
        <f>лошади!AG6</f>
        <v>6405</v>
      </c>
      <c r="N6" s="371">
        <f>лошади!AH6</f>
        <v>1948</v>
      </c>
      <c r="O6" s="153">
        <f>МРС!G6</f>
        <v>2200</v>
      </c>
      <c r="P6" s="153">
        <f>МРС!H6</f>
        <v>1900</v>
      </c>
      <c r="Q6" s="153">
        <f>МРС!S6</f>
        <v>37200</v>
      </c>
      <c r="R6" s="153">
        <f>МРС!T6</f>
        <v>34700</v>
      </c>
      <c r="S6" s="372">
        <f>Свиньи!J6</f>
        <v>70</v>
      </c>
      <c r="T6" s="372">
        <f>Свиньи!K6</f>
        <v>20</v>
      </c>
      <c r="U6" s="372">
        <f>Свиньи!X6</f>
        <v>1200</v>
      </c>
      <c r="V6" s="372">
        <f>Свиньи!Y6</f>
        <v>1200</v>
      </c>
      <c r="W6" s="373">
        <f>'другие '!G6</f>
        <v>12</v>
      </c>
      <c r="X6" s="373">
        <f>'другие '!H6</f>
        <v>240</v>
      </c>
      <c r="Y6" s="373">
        <f>'другие '!J6+'другие '!I6</f>
        <v>420</v>
      </c>
      <c r="Z6" s="373">
        <f>'другие '!K6+'другие '!L6</f>
        <v>500</v>
      </c>
      <c r="AA6" s="373">
        <f>'другие '!N6+'другие '!M6</f>
        <v>4</v>
      </c>
      <c r="AB6" s="373">
        <f>'другие '!V6</f>
        <v>17611</v>
      </c>
      <c r="AC6" s="374">
        <f t="shared" ref="AC6:AC61" si="0">C6+I6</f>
        <v>40200</v>
      </c>
      <c r="AD6" s="374">
        <f t="shared" ref="AD6:AD61" si="1">D6+J6</f>
        <v>25400</v>
      </c>
      <c r="AE6" s="374">
        <f t="shared" ref="AE6:AE61" si="2">E6+K6+O6+S6+W6+X6+Y6+Z6</f>
        <v>21942</v>
      </c>
      <c r="AF6" s="374">
        <f t="shared" ref="AF6:AF61" si="3">Y6+X6+AA6+W6+T6+P6+L6+F6+Z6</f>
        <v>15126</v>
      </c>
      <c r="AG6" s="374">
        <f t="shared" ref="AG6:AG61" si="4">AB6++U6+Q6+M6+G6</f>
        <v>204256</v>
      </c>
      <c r="AH6" s="374">
        <f t="shared" ref="AH6:AH61" si="5">AB6+V6+R6+N6+H6</f>
        <v>152479</v>
      </c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s="6" customFormat="1" x14ac:dyDescent="0.25">
      <c r="A7" s="64">
        <v>3</v>
      </c>
      <c r="B7" s="5" t="s">
        <v>92</v>
      </c>
      <c r="C7" s="172">
        <f>КРС!G7</f>
        <v>17000</v>
      </c>
      <c r="D7" s="172">
        <f>КРС!H7</f>
        <v>12300</v>
      </c>
      <c r="E7" s="172">
        <f>КРС!R7</f>
        <v>8100</v>
      </c>
      <c r="F7" s="172">
        <f>КРС!S7</f>
        <v>5950</v>
      </c>
      <c r="G7" s="172">
        <f>КРС!AX7</f>
        <v>72113</v>
      </c>
      <c r="H7" s="172">
        <f>КРС!AY7</f>
        <v>49933</v>
      </c>
      <c r="I7" s="370">
        <f>лошади!G7</f>
        <v>2600</v>
      </c>
      <c r="J7" s="370">
        <f>лошади!H7</f>
        <v>1200</v>
      </c>
      <c r="K7" s="370">
        <f>лошади!M7</f>
        <v>1050</v>
      </c>
      <c r="L7" s="370">
        <f>лошади!N7</f>
        <v>500</v>
      </c>
      <c r="M7" s="371">
        <f>лошади!AG7</f>
        <v>3467</v>
      </c>
      <c r="N7" s="371">
        <f>лошади!AH7</f>
        <v>2004</v>
      </c>
      <c r="O7" s="153">
        <f>МРС!G7</f>
        <v>2000</v>
      </c>
      <c r="P7" s="153">
        <f>МРС!H7</f>
        <v>1900</v>
      </c>
      <c r="Q7" s="153">
        <f>МРС!S7</f>
        <v>37780</v>
      </c>
      <c r="R7" s="153">
        <f>МРС!T7</f>
        <v>36130</v>
      </c>
      <c r="S7" s="372">
        <f>Свиньи!J7</f>
        <v>10</v>
      </c>
      <c r="T7" s="372">
        <f>Свиньи!K7</f>
        <v>10</v>
      </c>
      <c r="U7" s="372">
        <f>Свиньи!X7</f>
        <v>3319</v>
      </c>
      <c r="V7" s="372">
        <f>Свиньи!Y7</f>
        <v>3319</v>
      </c>
      <c r="W7" s="373">
        <f>'другие '!G7</f>
        <v>10</v>
      </c>
      <c r="X7" s="373">
        <f>'другие '!H7</f>
        <v>150</v>
      </c>
      <c r="Y7" s="373">
        <f>'другие '!J7+'другие '!I7</f>
        <v>540</v>
      </c>
      <c r="Z7" s="373">
        <f>'другие '!K7+'другие '!L7</f>
        <v>10</v>
      </c>
      <c r="AA7" s="373">
        <f>'другие '!N7+'другие '!M7</f>
        <v>3</v>
      </c>
      <c r="AB7" s="373">
        <f>'другие '!V7</f>
        <v>12868</v>
      </c>
      <c r="AC7" s="374">
        <f t="shared" si="0"/>
        <v>19600</v>
      </c>
      <c r="AD7" s="374">
        <f t="shared" si="1"/>
        <v>13500</v>
      </c>
      <c r="AE7" s="374">
        <f t="shared" si="2"/>
        <v>11870</v>
      </c>
      <c r="AF7" s="374">
        <f t="shared" si="3"/>
        <v>9073</v>
      </c>
      <c r="AG7" s="374">
        <f t="shared" si="4"/>
        <v>129547</v>
      </c>
      <c r="AH7" s="374">
        <f t="shared" si="5"/>
        <v>104254</v>
      </c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s="6" customFormat="1" x14ac:dyDescent="0.25">
      <c r="A8" s="52">
        <v>4</v>
      </c>
      <c r="B8" s="541" t="s">
        <v>95</v>
      </c>
      <c r="C8" s="12">
        <f>КРС!G8</f>
        <v>14600</v>
      </c>
      <c r="D8" s="12">
        <f>КРС!H8</f>
        <v>9900</v>
      </c>
      <c r="E8" s="12">
        <f>КРС!R8</f>
        <v>7060</v>
      </c>
      <c r="F8" s="12">
        <f>КРС!S8</f>
        <v>4940</v>
      </c>
      <c r="G8" s="12">
        <f>КРС!AX8</f>
        <v>85220</v>
      </c>
      <c r="H8" s="12">
        <f>КРС!AY8</f>
        <v>47800</v>
      </c>
      <c r="I8" s="13">
        <f>лошади!G8</f>
        <v>1000</v>
      </c>
      <c r="J8" s="13">
        <f>лошади!H8</f>
        <v>500</v>
      </c>
      <c r="K8" s="13">
        <f>лошади!M8</f>
        <v>400</v>
      </c>
      <c r="L8" s="13">
        <f>лошади!N8</f>
        <v>270</v>
      </c>
      <c r="M8" s="12">
        <f>лошади!AG8</f>
        <v>1294</v>
      </c>
      <c r="N8" s="12">
        <f>лошади!AH8</f>
        <v>563</v>
      </c>
      <c r="O8" s="12">
        <f>МРС!G8</f>
        <v>1500</v>
      </c>
      <c r="P8" s="12">
        <f>МРС!H8</f>
        <v>1400</v>
      </c>
      <c r="Q8" s="12">
        <f>МРС!S8</f>
        <v>35600</v>
      </c>
      <c r="R8" s="12">
        <f>МРС!T8</f>
        <v>26250</v>
      </c>
      <c r="S8" s="12">
        <f>Свиньи!J8</f>
        <v>5</v>
      </c>
      <c r="T8" s="12">
        <f>Свиньи!K8</f>
        <v>5</v>
      </c>
      <c r="U8" s="12">
        <f>Свиньи!X8</f>
        <v>900</v>
      </c>
      <c r="V8" s="12">
        <f>Свиньи!Y8</f>
        <v>900</v>
      </c>
      <c r="W8" s="12">
        <f>'другие '!G8</f>
        <v>5</v>
      </c>
      <c r="X8" s="12">
        <f>'другие '!H8</f>
        <v>100</v>
      </c>
      <c r="Y8" s="12">
        <f>'другие '!J8+'другие '!I8</f>
        <v>470</v>
      </c>
      <c r="Z8" s="12">
        <f>'другие '!K8+'другие '!L8</f>
        <v>10</v>
      </c>
      <c r="AA8" s="12">
        <f>'другие '!N8+'другие '!M8</f>
        <v>3</v>
      </c>
      <c r="AB8" s="12">
        <f>'другие '!V8</f>
        <v>17058</v>
      </c>
      <c r="AC8" s="12">
        <f t="shared" si="0"/>
        <v>15600</v>
      </c>
      <c r="AD8" s="12">
        <f t="shared" si="1"/>
        <v>10400</v>
      </c>
      <c r="AE8" s="12">
        <f t="shared" si="2"/>
        <v>9550</v>
      </c>
      <c r="AF8" s="12">
        <f t="shared" si="3"/>
        <v>7203</v>
      </c>
      <c r="AG8" s="12">
        <f t="shared" si="4"/>
        <v>140072</v>
      </c>
      <c r="AH8" s="12">
        <f t="shared" si="5"/>
        <v>92571</v>
      </c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s="6" customFormat="1" x14ac:dyDescent="0.25">
      <c r="A9" s="52">
        <v>5</v>
      </c>
      <c r="B9" s="5" t="s">
        <v>96</v>
      </c>
      <c r="C9" s="172">
        <f>КРС!G9</f>
        <v>44000</v>
      </c>
      <c r="D9" s="172">
        <f>КРС!H9</f>
        <v>20700</v>
      </c>
      <c r="E9" s="172">
        <f>КРС!R9</f>
        <v>21200</v>
      </c>
      <c r="F9" s="172">
        <f>КРС!S9</f>
        <v>9900</v>
      </c>
      <c r="G9" s="172">
        <f>КРС!AX9</f>
        <v>177300</v>
      </c>
      <c r="H9" s="172">
        <f>КРС!AY9</f>
        <v>77140</v>
      </c>
      <c r="I9" s="370">
        <f>лошади!G9</f>
        <v>3000</v>
      </c>
      <c r="J9" s="370">
        <f>лошади!H9</f>
        <v>900</v>
      </c>
      <c r="K9" s="370">
        <f>лошади!M9</f>
        <v>850</v>
      </c>
      <c r="L9" s="370">
        <f>лошади!N9</f>
        <v>380</v>
      </c>
      <c r="M9" s="371">
        <f>лошади!AG9</f>
        <v>3621</v>
      </c>
      <c r="N9" s="371">
        <f>лошади!AH9</f>
        <v>1494</v>
      </c>
      <c r="O9" s="153">
        <f>МРС!G9</f>
        <v>1000</v>
      </c>
      <c r="P9" s="153">
        <f>МРС!H9</f>
        <v>900</v>
      </c>
      <c r="Q9" s="153">
        <f>МРС!S9</f>
        <v>24800</v>
      </c>
      <c r="R9" s="153">
        <f>МРС!T9</f>
        <v>19100</v>
      </c>
      <c r="S9" s="372">
        <f>Свиньи!J9</f>
        <v>70</v>
      </c>
      <c r="T9" s="372">
        <f>Свиньи!K9</f>
        <v>60</v>
      </c>
      <c r="U9" s="372">
        <f>Свиньи!X9</f>
        <v>11000</v>
      </c>
      <c r="V9" s="372">
        <f>Свиньи!Y9</f>
        <v>11000</v>
      </c>
      <c r="W9" s="373">
        <f>'другие '!G9</f>
        <v>6</v>
      </c>
      <c r="X9" s="373">
        <f>'другие '!H9</f>
        <v>180</v>
      </c>
      <c r="Y9" s="373">
        <f>'другие '!J9+'другие '!I9</f>
        <v>420</v>
      </c>
      <c r="Z9" s="373">
        <f>'другие '!K9+'другие '!L9</f>
        <v>15</v>
      </c>
      <c r="AA9" s="373">
        <f>'другие '!N9+'другие '!M9</f>
        <v>3</v>
      </c>
      <c r="AB9" s="373">
        <f>'другие '!V9</f>
        <v>15065</v>
      </c>
      <c r="AC9" s="374">
        <f t="shared" si="0"/>
        <v>47000</v>
      </c>
      <c r="AD9" s="374">
        <f t="shared" si="1"/>
        <v>21600</v>
      </c>
      <c r="AE9" s="374">
        <f t="shared" si="2"/>
        <v>23741</v>
      </c>
      <c r="AF9" s="374">
        <f t="shared" si="3"/>
        <v>11864</v>
      </c>
      <c r="AG9" s="374">
        <f t="shared" si="4"/>
        <v>231786</v>
      </c>
      <c r="AH9" s="374">
        <f t="shared" si="5"/>
        <v>123799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48" s="6" customFormat="1" x14ac:dyDescent="0.25">
      <c r="A10" s="52">
        <v>6</v>
      </c>
      <c r="B10" s="5" t="s">
        <v>97</v>
      </c>
      <c r="C10" s="172">
        <f>КРС!G10</f>
        <v>59800</v>
      </c>
      <c r="D10" s="172">
        <f>КРС!H10</f>
        <v>43600</v>
      </c>
      <c r="E10" s="172">
        <f>КРС!R10</f>
        <v>30100</v>
      </c>
      <c r="F10" s="172">
        <f>КРС!S10</f>
        <v>21900</v>
      </c>
      <c r="G10" s="172">
        <f>КРС!AX10</f>
        <v>239570</v>
      </c>
      <c r="H10" s="172">
        <f>КРС!AY10</f>
        <v>166080</v>
      </c>
      <c r="I10" s="370">
        <f>лошади!G10</f>
        <v>16200</v>
      </c>
      <c r="J10" s="370">
        <f>лошади!H10</f>
        <v>9000</v>
      </c>
      <c r="K10" s="370">
        <f>лошади!M10</f>
        <v>7000</v>
      </c>
      <c r="L10" s="370">
        <f>лошади!N10</f>
        <v>3800</v>
      </c>
      <c r="M10" s="371">
        <f>лошади!AG10</f>
        <v>21653</v>
      </c>
      <c r="N10" s="371">
        <f>лошади!AH10</f>
        <v>13093</v>
      </c>
      <c r="O10" s="153">
        <f>МРС!G10</f>
        <v>5500</v>
      </c>
      <c r="P10" s="153">
        <f>МРС!H10</f>
        <v>4500</v>
      </c>
      <c r="Q10" s="153">
        <f>МРС!S10</f>
        <v>106630</v>
      </c>
      <c r="R10" s="153">
        <f>МРС!T10</f>
        <v>87740</v>
      </c>
      <c r="S10" s="372">
        <f>Свиньи!J10</f>
        <v>15</v>
      </c>
      <c r="T10" s="372">
        <f>Свиньи!K10</f>
        <v>15</v>
      </c>
      <c r="U10" s="372">
        <f>Свиньи!X10</f>
        <v>1032</v>
      </c>
      <c r="V10" s="372">
        <f>Свиньи!Y10</f>
        <v>1032</v>
      </c>
      <c r="W10" s="373">
        <f>'другие '!G10</f>
        <v>8</v>
      </c>
      <c r="X10" s="373">
        <f>'другие '!H10</f>
        <v>500</v>
      </c>
      <c r="Y10" s="373">
        <f>'другие '!J10+'другие '!I10</f>
        <v>330</v>
      </c>
      <c r="Z10" s="373">
        <f>'другие '!K10+'другие '!L10</f>
        <v>10</v>
      </c>
      <c r="AA10" s="373">
        <f>'другие '!N10+'другие '!M10</f>
        <v>9</v>
      </c>
      <c r="AB10" s="373">
        <f>'другие '!V10</f>
        <v>26010</v>
      </c>
      <c r="AC10" s="374">
        <f t="shared" si="0"/>
        <v>76000</v>
      </c>
      <c r="AD10" s="374">
        <f t="shared" si="1"/>
        <v>52600</v>
      </c>
      <c r="AE10" s="374">
        <f t="shared" si="2"/>
        <v>43463</v>
      </c>
      <c r="AF10" s="374">
        <f t="shared" si="3"/>
        <v>31072</v>
      </c>
      <c r="AG10" s="374">
        <f t="shared" si="4"/>
        <v>394895</v>
      </c>
      <c r="AH10" s="374">
        <f t="shared" si="5"/>
        <v>293955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spans="1:48" s="6" customFormat="1" x14ac:dyDescent="0.25">
      <c r="A11" s="52">
        <v>7</v>
      </c>
      <c r="B11" s="5" t="s">
        <v>98</v>
      </c>
      <c r="C11" s="172">
        <f>КРС!G11</f>
        <v>25000</v>
      </c>
      <c r="D11" s="172">
        <f>КРС!H11</f>
        <v>10600</v>
      </c>
      <c r="E11" s="172">
        <f>КРС!R11</f>
        <v>12400</v>
      </c>
      <c r="F11" s="172">
        <f>КРС!S11</f>
        <v>5400</v>
      </c>
      <c r="G11" s="172">
        <f>КРС!AX11</f>
        <v>130140</v>
      </c>
      <c r="H11" s="172">
        <f>КРС!AY11</f>
        <v>48197</v>
      </c>
      <c r="I11" s="370">
        <f>лошади!G11</f>
        <v>1600</v>
      </c>
      <c r="J11" s="370">
        <f>лошади!H11</f>
        <v>500</v>
      </c>
      <c r="K11" s="370">
        <f>лошади!M11</f>
        <v>570</v>
      </c>
      <c r="L11" s="370">
        <f>лошади!N11</f>
        <v>200</v>
      </c>
      <c r="M11" s="371">
        <f>лошади!AG11</f>
        <v>2106</v>
      </c>
      <c r="N11" s="371">
        <f>лошади!AH11</f>
        <v>772</v>
      </c>
      <c r="O11" s="153">
        <f>МРС!G11</f>
        <v>1000</v>
      </c>
      <c r="P11" s="153">
        <f>МРС!H11</f>
        <v>700</v>
      </c>
      <c r="Q11" s="153">
        <f>МРС!S11</f>
        <v>21100</v>
      </c>
      <c r="R11" s="153">
        <f>МРС!T11</f>
        <v>14200</v>
      </c>
      <c r="S11" s="372">
        <f>Свиньи!J11</f>
        <v>10</v>
      </c>
      <c r="T11" s="372">
        <f>Свиньи!K11</f>
        <v>10</v>
      </c>
      <c r="U11" s="372">
        <f>Свиньи!X11</f>
        <v>3600</v>
      </c>
      <c r="V11" s="372">
        <f>Свиньи!Y11</f>
        <v>3600</v>
      </c>
      <c r="W11" s="373">
        <f>'другие '!G11</f>
        <v>5</v>
      </c>
      <c r="X11" s="373">
        <f>'другие '!H11</f>
        <v>140</v>
      </c>
      <c r="Y11" s="373">
        <f>'другие '!J11+'другие '!I11</f>
        <v>500</v>
      </c>
      <c r="Z11" s="373">
        <f>'другие '!K11+'другие '!L11</f>
        <v>10</v>
      </c>
      <c r="AA11" s="373">
        <f>'другие '!N11+'другие '!M11</f>
        <v>3</v>
      </c>
      <c r="AB11" s="373">
        <f>'другие '!V11</f>
        <v>16600</v>
      </c>
      <c r="AC11" s="374">
        <f t="shared" si="0"/>
        <v>26600</v>
      </c>
      <c r="AD11" s="374">
        <f t="shared" si="1"/>
        <v>11100</v>
      </c>
      <c r="AE11" s="374">
        <f t="shared" si="2"/>
        <v>14635</v>
      </c>
      <c r="AF11" s="374">
        <f t="shared" si="3"/>
        <v>6968</v>
      </c>
      <c r="AG11" s="374">
        <f t="shared" si="4"/>
        <v>173546</v>
      </c>
      <c r="AH11" s="374">
        <f t="shared" si="5"/>
        <v>83369</v>
      </c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s="6" customFormat="1" x14ac:dyDescent="0.25">
      <c r="A12" s="52">
        <v>8</v>
      </c>
      <c r="B12" s="5" t="s">
        <v>99</v>
      </c>
      <c r="C12" s="172">
        <f>КРС!G12</f>
        <v>20200</v>
      </c>
      <c r="D12" s="172">
        <f>КРС!H12</f>
        <v>9900</v>
      </c>
      <c r="E12" s="172">
        <f>КРС!R12</f>
        <v>11800</v>
      </c>
      <c r="F12" s="172">
        <f>КРС!S12</f>
        <v>4900</v>
      </c>
      <c r="G12" s="172">
        <f>КРС!AX12</f>
        <v>98910</v>
      </c>
      <c r="H12" s="172">
        <f>КРС!AY12</f>
        <v>42760</v>
      </c>
      <c r="I12" s="370">
        <f>лошади!G12</f>
        <v>860</v>
      </c>
      <c r="J12" s="370">
        <f>лошади!H12</f>
        <v>300</v>
      </c>
      <c r="K12" s="370">
        <f>лошади!M12</f>
        <v>430</v>
      </c>
      <c r="L12" s="370">
        <f>лошади!N12</f>
        <v>160</v>
      </c>
      <c r="M12" s="371">
        <f>лошади!AG12</f>
        <v>1000</v>
      </c>
      <c r="N12" s="371">
        <f>лошади!AH12</f>
        <v>325</v>
      </c>
      <c r="O12" s="153">
        <f>МРС!G12</f>
        <v>2000</v>
      </c>
      <c r="P12" s="153">
        <f>МРС!H12</f>
        <v>1800</v>
      </c>
      <c r="Q12" s="153">
        <f>МРС!S12</f>
        <v>37960</v>
      </c>
      <c r="R12" s="153">
        <f>МРС!T12</f>
        <v>35800</v>
      </c>
      <c r="S12" s="372">
        <f>Свиньи!J12</f>
        <v>80</v>
      </c>
      <c r="T12" s="372">
        <f>Свиньи!K12</f>
        <v>5</v>
      </c>
      <c r="U12" s="372">
        <f>Свиньи!X12</f>
        <v>230</v>
      </c>
      <c r="V12" s="372">
        <f>Свиньи!Y12</f>
        <v>230</v>
      </c>
      <c r="W12" s="373">
        <f>'другие '!G12</f>
        <v>4</v>
      </c>
      <c r="X12" s="373">
        <f>'другие '!H12</f>
        <v>110</v>
      </c>
      <c r="Y12" s="373">
        <f>'другие '!J12+'другие '!I12</f>
        <v>390</v>
      </c>
      <c r="Z12" s="373">
        <f>'другие '!K12+'другие '!L12</f>
        <v>10</v>
      </c>
      <c r="AA12" s="373">
        <f>'другие '!N12+'другие '!M12</f>
        <v>3</v>
      </c>
      <c r="AB12" s="373">
        <f>'другие '!V12</f>
        <v>13087</v>
      </c>
      <c r="AC12" s="374">
        <f t="shared" si="0"/>
        <v>21060</v>
      </c>
      <c r="AD12" s="374">
        <f t="shared" si="1"/>
        <v>10200</v>
      </c>
      <c r="AE12" s="374">
        <f t="shared" si="2"/>
        <v>14824</v>
      </c>
      <c r="AF12" s="374">
        <f t="shared" si="3"/>
        <v>7382</v>
      </c>
      <c r="AG12" s="374">
        <f t="shared" si="4"/>
        <v>151187</v>
      </c>
      <c r="AH12" s="374">
        <f t="shared" si="5"/>
        <v>92202</v>
      </c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</row>
    <row r="13" spans="1:48" s="6" customFormat="1" x14ac:dyDescent="0.25">
      <c r="A13" s="52">
        <v>9</v>
      </c>
      <c r="B13" s="5" t="s">
        <v>100</v>
      </c>
      <c r="C13" s="172">
        <f>КРС!G13</f>
        <v>18100</v>
      </c>
      <c r="D13" s="172">
        <f>КРС!H13</f>
        <v>8000</v>
      </c>
      <c r="E13" s="172">
        <f>КРС!R13</f>
        <v>8400</v>
      </c>
      <c r="F13" s="172">
        <f>КРС!S13</f>
        <v>4000</v>
      </c>
      <c r="G13" s="172">
        <f>КРС!AX13</f>
        <v>92000</v>
      </c>
      <c r="H13" s="172">
        <f>КРС!AY13</f>
        <v>33260</v>
      </c>
      <c r="I13" s="370">
        <f>лошади!G13</f>
        <v>1700</v>
      </c>
      <c r="J13" s="370">
        <f>лошади!H13</f>
        <v>200</v>
      </c>
      <c r="K13" s="370">
        <f>лошади!M13</f>
        <v>850</v>
      </c>
      <c r="L13" s="370">
        <f>лошади!N13</f>
        <v>80</v>
      </c>
      <c r="M13" s="371">
        <f>лошади!AG13</f>
        <v>2820</v>
      </c>
      <c r="N13" s="371">
        <f>лошади!AH13</f>
        <v>290</v>
      </c>
      <c r="O13" s="153">
        <f>МРС!G13</f>
        <v>1250</v>
      </c>
      <c r="P13" s="153">
        <f>МРС!H13</f>
        <v>950</v>
      </c>
      <c r="Q13" s="153">
        <f>МРС!S13</f>
        <v>29000</v>
      </c>
      <c r="R13" s="153">
        <f>МРС!T13</f>
        <v>21200</v>
      </c>
      <c r="S13" s="372">
        <f>Свиньи!J13</f>
        <v>30</v>
      </c>
      <c r="T13" s="372">
        <f>Свиньи!K13</f>
        <v>5</v>
      </c>
      <c r="U13" s="372">
        <f>Свиньи!X13</f>
        <v>1760</v>
      </c>
      <c r="V13" s="372">
        <f>Свиньи!Y13</f>
        <v>1760</v>
      </c>
      <c r="W13" s="373">
        <f>'другие '!G13</f>
        <v>15</v>
      </c>
      <c r="X13" s="373">
        <f>'другие '!H13</f>
        <v>150</v>
      </c>
      <c r="Y13" s="373">
        <f>'другие '!J13+'другие '!I13</f>
        <v>430</v>
      </c>
      <c r="Z13" s="373">
        <f>'другие '!K13+'другие '!L13</f>
        <v>480</v>
      </c>
      <c r="AA13" s="373">
        <f>'другие '!N13+'другие '!M13</f>
        <v>9</v>
      </c>
      <c r="AB13" s="373">
        <f>'другие '!V13</f>
        <v>12800</v>
      </c>
      <c r="AC13" s="374">
        <f t="shared" si="0"/>
        <v>19800</v>
      </c>
      <c r="AD13" s="374">
        <f t="shared" si="1"/>
        <v>8200</v>
      </c>
      <c r="AE13" s="374">
        <f t="shared" si="2"/>
        <v>11605</v>
      </c>
      <c r="AF13" s="374">
        <f t="shared" si="3"/>
        <v>6119</v>
      </c>
      <c r="AG13" s="374">
        <f t="shared" si="4"/>
        <v>138380</v>
      </c>
      <c r="AH13" s="374">
        <f t="shared" si="5"/>
        <v>69310</v>
      </c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spans="1:48" s="6" customFormat="1" x14ac:dyDescent="0.25">
      <c r="A14" s="52">
        <v>10</v>
      </c>
      <c r="B14" s="541" t="s">
        <v>101</v>
      </c>
      <c r="C14" s="12">
        <f>КРС!G14</f>
        <v>19800</v>
      </c>
      <c r="D14" s="12">
        <f>КРС!H14</f>
        <v>11200</v>
      </c>
      <c r="E14" s="12">
        <f>КРС!R14</f>
        <v>9700</v>
      </c>
      <c r="F14" s="12">
        <f>КРС!S14</f>
        <v>5500</v>
      </c>
      <c r="G14" s="12">
        <f>КРС!AX14</f>
        <v>112380</v>
      </c>
      <c r="H14" s="12">
        <f>КРС!AY14</f>
        <v>54753</v>
      </c>
      <c r="I14" s="13">
        <f>лошади!G14</f>
        <v>3400</v>
      </c>
      <c r="J14" s="13">
        <f>лошади!H14</f>
        <v>2500</v>
      </c>
      <c r="K14" s="13">
        <f>лошади!M14</f>
        <v>1000</v>
      </c>
      <c r="L14" s="13">
        <f>лошади!N14</f>
        <v>800</v>
      </c>
      <c r="M14" s="12">
        <f>лошади!AG14</f>
        <v>4836</v>
      </c>
      <c r="N14" s="12">
        <f>лошади!AH14</f>
        <v>3025</v>
      </c>
      <c r="O14" s="12">
        <f>МРС!G14</f>
        <v>2380</v>
      </c>
      <c r="P14" s="12">
        <f>МРС!H14</f>
        <v>1800</v>
      </c>
      <c r="Q14" s="12">
        <f>МРС!S14</f>
        <v>42850</v>
      </c>
      <c r="R14" s="12">
        <f>МРС!T14</f>
        <v>36400</v>
      </c>
      <c r="S14" s="12">
        <f>Свиньи!J14</f>
        <v>10</v>
      </c>
      <c r="T14" s="12">
        <f>Свиньи!K14</f>
        <v>10</v>
      </c>
      <c r="U14" s="12">
        <f>Свиньи!X14</f>
        <v>700</v>
      </c>
      <c r="V14" s="12">
        <f>Свиньи!Y14</f>
        <v>700</v>
      </c>
      <c r="W14" s="12">
        <f>'другие '!G14</f>
        <v>15</v>
      </c>
      <c r="X14" s="12">
        <f>'другие '!H14</f>
        <v>170</v>
      </c>
      <c r="Y14" s="12">
        <f>'другие '!J14+'другие '!I14</f>
        <v>540</v>
      </c>
      <c r="Z14" s="12">
        <f>'другие '!K14+'другие '!L14</f>
        <v>10</v>
      </c>
      <c r="AA14" s="12">
        <f>'другие '!N14+'другие '!M14</f>
        <v>3</v>
      </c>
      <c r="AB14" s="12">
        <f>'другие '!V14</f>
        <v>22959</v>
      </c>
      <c r="AC14" s="12">
        <f t="shared" si="0"/>
        <v>23200</v>
      </c>
      <c r="AD14" s="12">
        <f t="shared" si="1"/>
        <v>13700</v>
      </c>
      <c r="AE14" s="12">
        <f t="shared" si="2"/>
        <v>13825</v>
      </c>
      <c r="AF14" s="12">
        <f t="shared" si="3"/>
        <v>8848</v>
      </c>
      <c r="AG14" s="12">
        <f t="shared" si="4"/>
        <v>183725</v>
      </c>
      <c r="AH14" s="12">
        <f t="shared" si="5"/>
        <v>117837</v>
      </c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</row>
    <row r="15" spans="1:48" s="6" customFormat="1" x14ac:dyDescent="0.25">
      <c r="A15" s="52">
        <v>11</v>
      </c>
      <c r="B15" s="5" t="s">
        <v>102</v>
      </c>
      <c r="C15" s="172">
        <f>КРС!G15</f>
        <v>23900</v>
      </c>
      <c r="D15" s="172">
        <f>КРС!H15</f>
        <v>20000</v>
      </c>
      <c r="E15" s="172">
        <f>КРС!R15</f>
        <v>12800</v>
      </c>
      <c r="F15" s="172">
        <f>КРС!S15</f>
        <v>10500</v>
      </c>
      <c r="G15" s="172">
        <f>КРС!AX15</f>
        <v>91350</v>
      </c>
      <c r="H15" s="172">
        <f>КРС!AY15</f>
        <v>77820</v>
      </c>
      <c r="I15" s="370">
        <f>лошади!G15</f>
        <v>5000</v>
      </c>
      <c r="J15" s="370">
        <f>лошади!H15</f>
        <v>3000</v>
      </c>
      <c r="K15" s="370">
        <f>лошади!M15</f>
        <v>2100</v>
      </c>
      <c r="L15" s="370">
        <f>лошади!N15</f>
        <v>1250</v>
      </c>
      <c r="M15" s="371">
        <f>лошади!AG15</f>
        <v>6087</v>
      </c>
      <c r="N15" s="371">
        <f>лошади!AH15</f>
        <v>4846</v>
      </c>
      <c r="O15" s="153">
        <f>МРС!G15</f>
        <v>1100</v>
      </c>
      <c r="P15" s="153">
        <f>МРС!H15</f>
        <v>1000</v>
      </c>
      <c r="Q15" s="153">
        <f>МРС!S15</f>
        <v>19000</v>
      </c>
      <c r="R15" s="153">
        <f>МРС!T15</f>
        <v>18800</v>
      </c>
      <c r="S15" s="372">
        <f>Свиньи!J15</f>
        <v>5</v>
      </c>
      <c r="T15" s="372">
        <f>Свиньи!K15</f>
        <v>5</v>
      </c>
      <c r="U15" s="372">
        <f>Свиньи!X15</f>
        <v>4000</v>
      </c>
      <c r="V15" s="372">
        <f>Свиньи!Y15</f>
        <v>4000</v>
      </c>
      <c r="W15" s="373">
        <f>'другие '!G15</f>
        <v>5</v>
      </c>
      <c r="X15" s="373">
        <f>'другие '!H15</f>
        <v>150</v>
      </c>
      <c r="Y15" s="373">
        <f>'другие '!J15+'другие '!I15</f>
        <v>160</v>
      </c>
      <c r="Z15" s="373">
        <f>'другие '!K15+'другие '!L15</f>
        <v>10</v>
      </c>
      <c r="AA15" s="373">
        <f>'другие '!N15+'другие '!M15</f>
        <v>10</v>
      </c>
      <c r="AB15" s="373">
        <f>'другие '!V15</f>
        <v>12000</v>
      </c>
      <c r="AC15" s="374">
        <f t="shared" si="0"/>
        <v>28900</v>
      </c>
      <c r="AD15" s="374">
        <f t="shared" si="1"/>
        <v>23000</v>
      </c>
      <c r="AE15" s="374">
        <f t="shared" si="2"/>
        <v>16330</v>
      </c>
      <c r="AF15" s="374">
        <f t="shared" si="3"/>
        <v>13090</v>
      </c>
      <c r="AG15" s="374">
        <f t="shared" si="4"/>
        <v>132437</v>
      </c>
      <c r="AH15" s="374">
        <f t="shared" si="5"/>
        <v>117466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s="6" customFormat="1" x14ac:dyDescent="0.25">
      <c r="A16" s="52">
        <v>12</v>
      </c>
      <c r="B16" s="5" t="s">
        <v>103</v>
      </c>
      <c r="C16" s="172">
        <f>КРС!G16</f>
        <v>28000</v>
      </c>
      <c r="D16" s="172">
        <f>КРС!H16</f>
        <v>13200</v>
      </c>
      <c r="E16" s="172">
        <f>КРС!R16</f>
        <v>13750</v>
      </c>
      <c r="F16" s="172">
        <f>КРС!S16</f>
        <v>6310</v>
      </c>
      <c r="G16" s="172">
        <f>КРС!AX16</f>
        <v>128265</v>
      </c>
      <c r="H16" s="172">
        <f>КРС!AY16</f>
        <v>56331</v>
      </c>
      <c r="I16" s="370">
        <f>лошади!G16</f>
        <v>1500</v>
      </c>
      <c r="J16" s="370">
        <f>лошади!H16</f>
        <v>400</v>
      </c>
      <c r="K16" s="370">
        <f>лошади!M16</f>
        <v>620</v>
      </c>
      <c r="L16" s="370">
        <f>лошади!N16</f>
        <v>170</v>
      </c>
      <c r="M16" s="371">
        <f>лошади!AG16</f>
        <v>2076</v>
      </c>
      <c r="N16" s="371">
        <f>лошади!AH16</f>
        <v>652</v>
      </c>
      <c r="O16" s="153">
        <f>МРС!G16</f>
        <v>2000</v>
      </c>
      <c r="P16" s="153">
        <f>МРС!H16</f>
        <v>1800</v>
      </c>
      <c r="Q16" s="153">
        <f>МРС!S16</f>
        <v>32200</v>
      </c>
      <c r="R16" s="153">
        <f>МРС!T16</f>
        <v>25264</v>
      </c>
      <c r="S16" s="372">
        <f>Свиньи!J16</f>
        <v>10</v>
      </c>
      <c r="T16" s="372">
        <f>Свиньи!K16</f>
        <v>10</v>
      </c>
      <c r="U16" s="372">
        <f>Свиньи!X16</f>
        <v>1600</v>
      </c>
      <c r="V16" s="372">
        <f>Свиньи!Y16</f>
        <v>1600</v>
      </c>
      <c r="W16" s="373">
        <f>'другие '!G16</f>
        <v>10</v>
      </c>
      <c r="X16" s="373">
        <f>'другие '!H16</f>
        <v>180</v>
      </c>
      <c r="Y16" s="373">
        <f>'другие '!J16+'другие '!I16</f>
        <v>750</v>
      </c>
      <c r="Z16" s="373">
        <f>'другие '!K16+'другие '!L16</f>
        <v>100</v>
      </c>
      <c r="AA16" s="373">
        <f>'другие '!N16+'другие '!M16</f>
        <v>3</v>
      </c>
      <c r="AB16" s="373">
        <f>'другие '!V16</f>
        <v>15300</v>
      </c>
      <c r="AC16" s="374">
        <f t="shared" si="0"/>
        <v>29500</v>
      </c>
      <c r="AD16" s="374">
        <f t="shared" si="1"/>
        <v>13600</v>
      </c>
      <c r="AE16" s="374">
        <f t="shared" si="2"/>
        <v>17420</v>
      </c>
      <c r="AF16" s="374">
        <f t="shared" si="3"/>
        <v>9333</v>
      </c>
      <c r="AG16" s="374">
        <f t="shared" si="4"/>
        <v>179441</v>
      </c>
      <c r="AH16" s="374">
        <f t="shared" si="5"/>
        <v>99147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s="6" customFormat="1" x14ac:dyDescent="0.25">
      <c r="A17" s="52">
        <v>13</v>
      </c>
      <c r="B17" s="541" t="s">
        <v>104</v>
      </c>
      <c r="C17" s="12">
        <f>КРС!G17</f>
        <v>18600</v>
      </c>
      <c r="D17" s="12">
        <f>КРС!H17</f>
        <v>4800</v>
      </c>
      <c r="E17" s="12">
        <f>КРС!R17</f>
        <v>10900</v>
      </c>
      <c r="F17" s="12">
        <f>КРС!S17</f>
        <v>2280</v>
      </c>
      <c r="G17" s="12">
        <f>КРС!AX17</f>
        <v>76800</v>
      </c>
      <c r="H17" s="12">
        <f>КРС!AY17</f>
        <v>20160</v>
      </c>
      <c r="I17" s="13">
        <f>лошади!G17</f>
        <v>1300</v>
      </c>
      <c r="J17" s="13">
        <f>лошади!H17</f>
        <v>250</v>
      </c>
      <c r="K17" s="13">
        <f>лошади!M17</f>
        <v>400</v>
      </c>
      <c r="L17" s="13">
        <f>лошади!N17</f>
        <v>100</v>
      </c>
      <c r="M17" s="12">
        <f>лошади!AG17</f>
        <v>1650</v>
      </c>
      <c r="N17" s="12">
        <f>лошади!AH17</f>
        <v>400</v>
      </c>
      <c r="O17" s="12">
        <f>МРС!G17</f>
        <v>1000</v>
      </c>
      <c r="P17" s="12">
        <f>МРС!H17</f>
        <v>700</v>
      </c>
      <c r="Q17" s="12">
        <f>МРС!S17</f>
        <v>20500</v>
      </c>
      <c r="R17" s="12">
        <f>МРС!T17</f>
        <v>14200</v>
      </c>
      <c r="S17" s="12">
        <f>Свиньи!J17</f>
        <v>60</v>
      </c>
      <c r="T17" s="12">
        <f>Свиньи!K17</f>
        <v>20</v>
      </c>
      <c r="U17" s="12">
        <f>Свиньи!X17</f>
        <v>6800</v>
      </c>
      <c r="V17" s="12">
        <f>Свиньи!Y17</f>
        <v>6800</v>
      </c>
      <c r="W17" s="12">
        <f>'другие '!G17</f>
        <v>15</v>
      </c>
      <c r="X17" s="12">
        <f>'другие '!H17</f>
        <v>150</v>
      </c>
      <c r="Y17" s="12">
        <f>'другие '!J17+'другие '!I17</f>
        <v>650</v>
      </c>
      <c r="Z17" s="12">
        <f>'другие '!K17+'другие '!L17</f>
        <v>20</v>
      </c>
      <c r="AA17" s="12">
        <f>'другие '!N17+'другие '!M17</f>
        <v>10</v>
      </c>
      <c r="AB17" s="12">
        <f>'другие '!V17</f>
        <v>16600</v>
      </c>
      <c r="AC17" s="12">
        <f t="shared" si="0"/>
        <v>19900</v>
      </c>
      <c r="AD17" s="12">
        <f t="shared" si="1"/>
        <v>5050</v>
      </c>
      <c r="AE17" s="12">
        <f t="shared" si="2"/>
        <v>13195</v>
      </c>
      <c r="AF17" s="12">
        <f t="shared" si="3"/>
        <v>3945</v>
      </c>
      <c r="AG17" s="12">
        <f t="shared" si="4"/>
        <v>122350</v>
      </c>
      <c r="AH17" s="12">
        <f t="shared" si="5"/>
        <v>58160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</row>
    <row r="18" spans="1:48" s="6" customFormat="1" x14ac:dyDescent="0.25">
      <c r="A18" s="52">
        <v>14</v>
      </c>
      <c r="B18" s="5" t="s">
        <v>105</v>
      </c>
      <c r="C18" s="172">
        <f>КРС!G18</f>
        <v>19700</v>
      </c>
      <c r="D18" s="172">
        <f>КРС!H18</f>
        <v>10500</v>
      </c>
      <c r="E18" s="172">
        <f>КРС!R18</f>
        <v>10350</v>
      </c>
      <c r="F18" s="172">
        <f>КРС!S18</f>
        <v>5130</v>
      </c>
      <c r="G18" s="172">
        <f>КРС!AX18</f>
        <v>113464</v>
      </c>
      <c r="H18" s="172">
        <f>КРС!AY18</f>
        <v>50550</v>
      </c>
      <c r="I18" s="370">
        <f>лошади!G18</f>
        <v>2500</v>
      </c>
      <c r="J18" s="370">
        <f>лошади!H18</f>
        <v>2000</v>
      </c>
      <c r="K18" s="370">
        <f>лошади!M18</f>
        <v>720</v>
      </c>
      <c r="L18" s="370">
        <f>лошади!N18</f>
        <v>600</v>
      </c>
      <c r="M18" s="371">
        <f>лошади!AG18</f>
        <v>2800</v>
      </c>
      <c r="N18" s="371">
        <f>лошади!AH18</f>
        <v>2100</v>
      </c>
      <c r="O18" s="153">
        <f>МРС!G18</f>
        <v>1600</v>
      </c>
      <c r="P18" s="153">
        <f>МРС!H18</f>
        <v>1500</v>
      </c>
      <c r="Q18" s="153">
        <f>МРС!S18</f>
        <v>29800</v>
      </c>
      <c r="R18" s="153">
        <f>МРС!T18</f>
        <v>25700</v>
      </c>
      <c r="S18" s="372">
        <f>Свиньи!J18</f>
        <v>150</v>
      </c>
      <c r="T18" s="372">
        <f>Свиньи!K18</f>
        <v>10</v>
      </c>
      <c r="U18" s="372">
        <f>Свиньи!X18</f>
        <v>2700</v>
      </c>
      <c r="V18" s="372">
        <f>Свиньи!Y18</f>
        <v>2700</v>
      </c>
      <c r="W18" s="373">
        <f>'другие '!G18</f>
        <v>15</v>
      </c>
      <c r="X18" s="373">
        <f>'другие '!H18</f>
        <v>180</v>
      </c>
      <c r="Y18" s="373">
        <f>'другие '!J18+'другие '!I18</f>
        <v>230</v>
      </c>
      <c r="Z18" s="373">
        <f>'другие '!K18+'другие '!L18</f>
        <v>300</v>
      </c>
      <c r="AA18" s="373">
        <f>'другие '!N18+'другие '!M18</f>
        <v>3</v>
      </c>
      <c r="AB18" s="373">
        <f>'другие '!V18</f>
        <v>13700</v>
      </c>
      <c r="AC18" s="374">
        <f t="shared" si="0"/>
        <v>22200</v>
      </c>
      <c r="AD18" s="374">
        <f t="shared" si="1"/>
        <v>12500</v>
      </c>
      <c r="AE18" s="374">
        <f t="shared" si="2"/>
        <v>13545</v>
      </c>
      <c r="AF18" s="374">
        <f t="shared" si="3"/>
        <v>7968</v>
      </c>
      <c r="AG18" s="374">
        <f t="shared" si="4"/>
        <v>162464</v>
      </c>
      <c r="AH18" s="374">
        <f t="shared" si="5"/>
        <v>94750</v>
      </c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s="6" customFormat="1" x14ac:dyDescent="0.25">
      <c r="A19" s="52">
        <v>15</v>
      </c>
      <c r="B19" s="5" t="s">
        <v>106</v>
      </c>
      <c r="C19" s="172">
        <f>КРС!G19</f>
        <v>13100</v>
      </c>
      <c r="D19" s="172">
        <f>КРС!H19</f>
        <v>4950</v>
      </c>
      <c r="E19" s="172">
        <f>КРС!R19</f>
        <v>8500</v>
      </c>
      <c r="F19" s="172">
        <f>КРС!S19</f>
        <v>2500</v>
      </c>
      <c r="G19" s="172">
        <f>КРС!AX19</f>
        <v>59800</v>
      </c>
      <c r="H19" s="172">
        <f>КРС!AY19</f>
        <v>19288</v>
      </c>
      <c r="I19" s="370">
        <f>лошади!G19</f>
        <v>700</v>
      </c>
      <c r="J19" s="370">
        <f>лошади!H19</f>
        <v>500</v>
      </c>
      <c r="K19" s="370">
        <f>лошади!M19</f>
        <v>320</v>
      </c>
      <c r="L19" s="370">
        <f>лошади!N19</f>
        <v>200</v>
      </c>
      <c r="M19" s="371">
        <f>лошади!AG19</f>
        <v>879</v>
      </c>
      <c r="N19" s="371">
        <f>лошади!AH19</f>
        <v>587</v>
      </c>
      <c r="O19" s="153">
        <f>МРС!G19</f>
        <v>1100</v>
      </c>
      <c r="P19" s="153">
        <f>МРС!H19</f>
        <v>1000</v>
      </c>
      <c r="Q19" s="153">
        <f>МРС!S19</f>
        <v>17760</v>
      </c>
      <c r="R19" s="153">
        <f>МРС!T19</f>
        <v>13219</v>
      </c>
      <c r="S19" s="372">
        <f>Свиньи!J19</f>
        <v>5</v>
      </c>
      <c r="T19" s="372">
        <f>Свиньи!K19</f>
        <v>5</v>
      </c>
      <c r="U19" s="372">
        <f>Свиньи!X19</f>
        <v>432</v>
      </c>
      <c r="V19" s="372">
        <f>Свиньи!Y19</f>
        <v>432</v>
      </c>
      <c r="W19" s="373">
        <f>'другие '!G19</f>
        <v>10</v>
      </c>
      <c r="X19" s="373">
        <f>'другие '!H19</f>
        <v>200</v>
      </c>
      <c r="Y19" s="373">
        <f>'другие '!J19+'другие '!I19</f>
        <v>550</v>
      </c>
      <c r="Z19" s="373">
        <f>'другие '!K19+'другие '!L19</f>
        <v>600</v>
      </c>
      <c r="AA19" s="373">
        <f>'другие '!N19+'другие '!M19</f>
        <v>9</v>
      </c>
      <c r="AB19" s="373">
        <f>'другие '!V19</f>
        <v>13808</v>
      </c>
      <c r="AC19" s="374">
        <f t="shared" si="0"/>
        <v>13800</v>
      </c>
      <c r="AD19" s="374">
        <f t="shared" si="1"/>
        <v>5450</v>
      </c>
      <c r="AE19" s="374">
        <f t="shared" si="2"/>
        <v>11285</v>
      </c>
      <c r="AF19" s="374">
        <f t="shared" si="3"/>
        <v>5074</v>
      </c>
      <c r="AG19" s="374">
        <f t="shared" si="4"/>
        <v>92679</v>
      </c>
      <c r="AH19" s="374">
        <f t="shared" si="5"/>
        <v>47334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s="6" customFormat="1" x14ac:dyDescent="0.25">
      <c r="A20" s="52">
        <v>16</v>
      </c>
      <c r="B20" s="5" t="s">
        <v>107</v>
      </c>
      <c r="C20" s="172">
        <f>КРС!G20</f>
        <v>28000</v>
      </c>
      <c r="D20" s="172">
        <f>КРС!H20</f>
        <v>17000</v>
      </c>
      <c r="E20" s="172">
        <f>КРС!R20</f>
        <v>13900</v>
      </c>
      <c r="F20" s="172">
        <f>КРС!S20</f>
        <v>8150</v>
      </c>
      <c r="G20" s="172">
        <f>КРС!AX20</f>
        <v>127400</v>
      </c>
      <c r="H20" s="172">
        <f>КРС!AY20</f>
        <v>70368</v>
      </c>
      <c r="I20" s="370">
        <f>лошади!G20</f>
        <v>1400</v>
      </c>
      <c r="J20" s="370">
        <f>лошади!H20</f>
        <v>450</v>
      </c>
      <c r="K20" s="370">
        <f>лошади!M20</f>
        <v>500</v>
      </c>
      <c r="L20" s="370">
        <f>лошади!N20</f>
        <v>180</v>
      </c>
      <c r="M20" s="371">
        <f>лошади!AG20</f>
        <v>1815</v>
      </c>
      <c r="N20" s="371">
        <f>лошади!AH20</f>
        <v>682</v>
      </c>
      <c r="O20" s="153">
        <f>МРС!G20</f>
        <v>1000</v>
      </c>
      <c r="P20" s="153">
        <f>МРС!H20</f>
        <v>900</v>
      </c>
      <c r="Q20" s="153">
        <f>МРС!S20</f>
        <v>19460</v>
      </c>
      <c r="R20" s="153">
        <f>МРС!T20</f>
        <v>14285</v>
      </c>
      <c r="S20" s="372">
        <f>Свиньи!J20</f>
        <v>70</v>
      </c>
      <c r="T20" s="372">
        <f>Свиньи!K20</f>
        <v>5</v>
      </c>
      <c r="U20" s="372">
        <f>Свиньи!X20</f>
        <v>404</v>
      </c>
      <c r="V20" s="372">
        <f>Свиньи!Y20</f>
        <v>404</v>
      </c>
      <c r="W20" s="373">
        <f>'другие '!G20</f>
        <v>10</v>
      </c>
      <c r="X20" s="373">
        <f>'другие '!H20</f>
        <v>180</v>
      </c>
      <c r="Y20" s="373">
        <f>'другие '!J20+'другие '!I20</f>
        <v>230</v>
      </c>
      <c r="Z20" s="373">
        <f>'другие '!K20+'другие '!L20</f>
        <v>10</v>
      </c>
      <c r="AA20" s="373">
        <f>'другие '!N20+'другие '!M20</f>
        <v>3</v>
      </c>
      <c r="AB20" s="373">
        <f>'другие '!V20</f>
        <v>13159</v>
      </c>
      <c r="AC20" s="374">
        <f t="shared" si="0"/>
        <v>29400</v>
      </c>
      <c r="AD20" s="374">
        <f t="shared" si="1"/>
        <v>17450</v>
      </c>
      <c r="AE20" s="374">
        <f t="shared" si="2"/>
        <v>15900</v>
      </c>
      <c r="AF20" s="374">
        <f t="shared" si="3"/>
        <v>9668</v>
      </c>
      <c r="AG20" s="374">
        <f t="shared" si="4"/>
        <v>162238</v>
      </c>
      <c r="AH20" s="374">
        <f t="shared" si="5"/>
        <v>98898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spans="1:48" s="6" customFormat="1" x14ac:dyDescent="0.25">
      <c r="A21" s="52">
        <v>17</v>
      </c>
      <c r="B21" s="5" t="s">
        <v>108</v>
      </c>
      <c r="C21" s="172">
        <f>КРС!G21</f>
        <v>26900</v>
      </c>
      <c r="D21" s="172">
        <f>КРС!H21</f>
        <v>12700</v>
      </c>
      <c r="E21" s="172">
        <f>КРС!R21</f>
        <v>13600</v>
      </c>
      <c r="F21" s="172">
        <f>КРС!S21</f>
        <v>6450</v>
      </c>
      <c r="G21" s="172">
        <f>КРС!AX21</f>
        <v>135770</v>
      </c>
      <c r="H21" s="172">
        <f>КРС!AY21</f>
        <v>52657</v>
      </c>
      <c r="I21" s="370">
        <f>лошади!G21</f>
        <v>1200</v>
      </c>
      <c r="J21" s="370">
        <f>лошади!H21</f>
        <v>400</v>
      </c>
      <c r="K21" s="370">
        <f>лошади!M21</f>
        <v>330</v>
      </c>
      <c r="L21" s="370">
        <f>лошади!N21</f>
        <v>160</v>
      </c>
      <c r="M21" s="371">
        <f>лошади!AG21</f>
        <v>1646</v>
      </c>
      <c r="N21" s="371">
        <f>лошади!AH21</f>
        <v>572</v>
      </c>
      <c r="O21" s="153">
        <f>МРС!G21</f>
        <v>650</v>
      </c>
      <c r="P21" s="153">
        <f>МРС!H21</f>
        <v>550</v>
      </c>
      <c r="Q21" s="153">
        <f>МРС!S21</f>
        <v>35920</v>
      </c>
      <c r="R21" s="153">
        <f>МРС!T21</f>
        <v>28400</v>
      </c>
      <c r="S21" s="372">
        <f>Свиньи!J21</f>
        <v>5</v>
      </c>
      <c r="T21" s="372">
        <f>Свиньи!K21</f>
        <v>5</v>
      </c>
      <c r="U21" s="372">
        <f>Свиньи!X21</f>
        <v>450</v>
      </c>
      <c r="V21" s="372">
        <f>Свиньи!Y21</f>
        <v>450</v>
      </c>
      <c r="W21" s="373">
        <f>'другие '!G21</f>
        <v>2</v>
      </c>
      <c r="X21" s="373">
        <f>'другие '!H21</f>
        <v>100</v>
      </c>
      <c r="Y21" s="373">
        <f>'другие '!J21+'другие '!I21</f>
        <v>410</v>
      </c>
      <c r="Z21" s="373">
        <f>'другие '!K21+'другие '!L21</f>
        <v>10</v>
      </c>
      <c r="AA21" s="373">
        <f>'другие '!N21+'другие '!M21</f>
        <v>3</v>
      </c>
      <c r="AB21" s="373">
        <f>'другие '!V21</f>
        <v>10520</v>
      </c>
      <c r="AC21" s="374">
        <f t="shared" si="0"/>
        <v>28100</v>
      </c>
      <c r="AD21" s="374">
        <f t="shared" si="1"/>
        <v>13100</v>
      </c>
      <c r="AE21" s="374">
        <f t="shared" si="2"/>
        <v>15107</v>
      </c>
      <c r="AF21" s="374">
        <f t="shared" si="3"/>
        <v>7690</v>
      </c>
      <c r="AG21" s="374">
        <f t="shared" si="4"/>
        <v>184306</v>
      </c>
      <c r="AH21" s="374">
        <f t="shared" si="5"/>
        <v>92599</v>
      </c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s="6" customFormat="1" x14ac:dyDescent="0.25">
      <c r="A22" s="52">
        <v>18</v>
      </c>
      <c r="B22" s="5" t="s">
        <v>109</v>
      </c>
      <c r="C22" s="172">
        <f>КРС!G22</f>
        <v>22600</v>
      </c>
      <c r="D22" s="172">
        <f>КРС!H22</f>
        <v>20400</v>
      </c>
      <c r="E22" s="172">
        <f>КРС!R22</f>
        <v>11310</v>
      </c>
      <c r="F22" s="172">
        <f>КРС!S22</f>
        <v>10505</v>
      </c>
      <c r="G22" s="172">
        <f>КРС!AX22</f>
        <v>97610</v>
      </c>
      <c r="H22" s="172">
        <f>КРС!AY22</f>
        <v>83679</v>
      </c>
      <c r="I22" s="370">
        <f>лошади!G22</f>
        <v>5000</v>
      </c>
      <c r="J22" s="370">
        <f>лошади!H22</f>
        <v>3400</v>
      </c>
      <c r="K22" s="370">
        <f>лошади!M22</f>
        <v>1600</v>
      </c>
      <c r="L22" s="370">
        <f>лошади!N22</f>
        <v>1400</v>
      </c>
      <c r="M22" s="371">
        <f>лошади!AG22</f>
        <v>6644</v>
      </c>
      <c r="N22" s="371">
        <f>лошади!AH22</f>
        <v>5178</v>
      </c>
      <c r="O22" s="153">
        <f>МРС!G22</f>
        <v>2000</v>
      </c>
      <c r="P22" s="153">
        <f>МРС!H22</f>
        <v>1900</v>
      </c>
      <c r="Q22" s="153">
        <f>МРС!S22</f>
        <v>43140</v>
      </c>
      <c r="R22" s="153">
        <f>МРС!T22</f>
        <v>41120</v>
      </c>
      <c r="S22" s="372">
        <f>Свиньи!J22</f>
        <v>0</v>
      </c>
      <c r="T22" s="372">
        <f>Свиньи!K22</f>
        <v>0</v>
      </c>
      <c r="U22" s="372">
        <f>Свиньи!X22</f>
        <v>0</v>
      </c>
      <c r="V22" s="372">
        <f>Свиньи!Y22</f>
        <v>0</v>
      </c>
      <c r="W22" s="373">
        <f>'другие '!G22</f>
        <v>5</v>
      </c>
      <c r="X22" s="373">
        <f>'другие '!H22</f>
        <v>100</v>
      </c>
      <c r="Y22" s="373">
        <f>'другие '!J22+'другие '!I22</f>
        <v>450</v>
      </c>
      <c r="Z22" s="373">
        <f>'другие '!K22+'другие '!L22</f>
        <v>10</v>
      </c>
      <c r="AA22" s="373">
        <f>'другие '!N22+'другие '!M22</f>
        <v>3</v>
      </c>
      <c r="AB22" s="373">
        <f>'другие '!V22</f>
        <v>9015</v>
      </c>
      <c r="AC22" s="374">
        <f t="shared" si="0"/>
        <v>27600</v>
      </c>
      <c r="AD22" s="374">
        <f t="shared" si="1"/>
        <v>23800</v>
      </c>
      <c r="AE22" s="374">
        <f t="shared" si="2"/>
        <v>15475</v>
      </c>
      <c r="AF22" s="374">
        <f t="shared" si="3"/>
        <v>14373</v>
      </c>
      <c r="AG22" s="374">
        <f t="shared" si="4"/>
        <v>156409</v>
      </c>
      <c r="AH22" s="374">
        <f t="shared" si="5"/>
        <v>138992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6" customFormat="1" x14ac:dyDescent="0.25">
      <c r="A23" s="52">
        <v>19</v>
      </c>
      <c r="B23" s="541" t="s">
        <v>110</v>
      </c>
      <c r="C23" s="12">
        <f>КРС!G23</f>
        <v>25600</v>
      </c>
      <c r="D23" s="12">
        <f>КРС!H23</f>
        <v>17400</v>
      </c>
      <c r="E23" s="12">
        <f>КРС!R23</f>
        <v>12000</v>
      </c>
      <c r="F23" s="12">
        <f>КРС!S23</f>
        <v>8850</v>
      </c>
      <c r="G23" s="12">
        <f>КРС!AX23</f>
        <v>121570</v>
      </c>
      <c r="H23" s="12">
        <f>КРС!AY23</f>
        <v>79850</v>
      </c>
      <c r="I23" s="13">
        <f>лошади!G23</f>
        <v>4000</v>
      </c>
      <c r="J23" s="13">
        <f>лошади!H23</f>
        <v>2500</v>
      </c>
      <c r="K23" s="13">
        <f>лошади!M23</f>
        <v>1400</v>
      </c>
      <c r="L23" s="13">
        <f>лошади!N23</f>
        <v>1100</v>
      </c>
      <c r="M23" s="12">
        <f>лошади!AG23</f>
        <v>4776</v>
      </c>
      <c r="N23" s="12">
        <f>лошади!AH23</f>
        <v>3500</v>
      </c>
      <c r="O23" s="12">
        <f>МРС!G23</f>
        <v>1900</v>
      </c>
      <c r="P23" s="12">
        <f>МРС!H23</f>
        <v>1900</v>
      </c>
      <c r="Q23" s="12">
        <f>МРС!S23</f>
        <v>40570</v>
      </c>
      <c r="R23" s="12">
        <f>МРС!T23</f>
        <v>38010</v>
      </c>
      <c r="S23" s="12">
        <f>Свиньи!J23</f>
        <v>10</v>
      </c>
      <c r="T23" s="12">
        <f>Свиньи!K23</f>
        <v>10</v>
      </c>
      <c r="U23" s="12">
        <f>Свиньи!X23</f>
        <v>5100</v>
      </c>
      <c r="V23" s="12">
        <f>Свиньи!Y23</f>
        <v>5100</v>
      </c>
      <c r="W23" s="12">
        <f>'другие '!G23</f>
        <v>5</v>
      </c>
      <c r="X23" s="12">
        <f>'другие '!H23</f>
        <v>150</v>
      </c>
      <c r="Y23" s="12">
        <f>'другие '!J23+'другие '!I23</f>
        <v>1030</v>
      </c>
      <c r="Z23" s="12">
        <f>'другие '!K23+'другие '!L23</f>
        <v>15</v>
      </c>
      <c r="AA23" s="12">
        <f>'другие '!N23+'другие '!M23</f>
        <v>3</v>
      </c>
      <c r="AB23" s="12">
        <f>'другие '!V23</f>
        <v>20100</v>
      </c>
      <c r="AC23" s="12">
        <f t="shared" si="0"/>
        <v>29600</v>
      </c>
      <c r="AD23" s="12">
        <f t="shared" si="1"/>
        <v>19900</v>
      </c>
      <c r="AE23" s="12">
        <f t="shared" si="2"/>
        <v>16510</v>
      </c>
      <c r="AF23" s="12">
        <f t="shared" si="3"/>
        <v>13063</v>
      </c>
      <c r="AG23" s="12">
        <f t="shared" si="4"/>
        <v>192116</v>
      </c>
      <c r="AH23" s="12">
        <f t="shared" si="5"/>
        <v>146560</v>
      </c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6" customFormat="1" x14ac:dyDescent="0.25">
      <c r="A24" s="52">
        <v>20</v>
      </c>
      <c r="B24" s="5" t="s">
        <v>111</v>
      </c>
      <c r="C24" s="172">
        <f>КРС!G24</f>
        <v>26400</v>
      </c>
      <c r="D24" s="172">
        <f>КРС!H24</f>
        <v>13200</v>
      </c>
      <c r="E24" s="172">
        <f>КРС!R24</f>
        <v>13200</v>
      </c>
      <c r="F24" s="172">
        <f>КРС!S24</f>
        <v>6700</v>
      </c>
      <c r="G24" s="172">
        <f>КРС!AX24</f>
        <v>110920</v>
      </c>
      <c r="H24" s="172">
        <f>КРС!AY24</f>
        <v>53020</v>
      </c>
      <c r="I24" s="370">
        <f>лошади!G24</f>
        <v>2800</v>
      </c>
      <c r="J24" s="370">
        <f>лошади!H24</f>
        <v>1000</v>
      </c>
      <c r="K24" s="370">
        <f>лошади!M24</f>
        <v>1270</v>
      </c>
      <c r="L24" s="370">
        <f>лошади!N24</f>
        <v>400</v>
      </c>
      <c r="M24" s="371">
        <f>лошади!AG24</f>
        <v>3720</v>
      </c>
      <c r="N24" s="371">
        <f>лошади!AH24</f>
        <v>1418</v>
      </c>
      <c r="O24" s="153">
        <f>МРС!G24</f>
        <v>1700</v>
      </c>
      <c r="P24" s="153">
        <f>МРС!H24</f>
        <v>1600</v>
      </c>
      <c r="Q24" s="153">
        <f>МРС!S24</f>
        <v>32780</v>
      </c>
      <c r="R24" s="153">
        <f>МРС!T24</f>
        <v>27984</v>
      </c>
      <c r="S24" s="372">
        <f>Свиньи!J24</f>
        <v>10</v>
      </c>
      <c r="T24" s="372">
        <f>Свиньи!K24</f>
        <v>10</v>
      </c>
      <c r="U24" s="372">
        <f>Свиньи!X24</f>
        <v>1500</v>
      </c>
      <c r="V24" s="372">
        <f>Свиньи!Y24</f>
        <v>1500</v>
      </c>
      <c r="W24" s="373">
        <f>'другие '!G24</f>
        <v>5</v>
      </c>
      <c r="X24" s="373">
        <f>'другие '!H24</f>
        <v>150</v>
      </c>
      <c r="Y24" s="373">
        <f>'другие '!J24+'другие '!I24</f>
        <v>260</v>
      </c>
      <c r="Z24" s="373">
        <f>'другие '!K24+'другие '!L24</f>
        <v>20</v>
      </c>
      <c r="AA24" s="373">
        <f>'другие '!N24+'другие '!M24</f>
        <v>9</v>
      </c>
      <c r="AB24" s="373">
        <f>'другие '!V24</f>
        <v>14000</v>
      </c>
      <c r="AC24" s="374">
        <f t="shared" si="0"/>
        <v>29200</v>
      </c>
      <c r="AD24" s="374">
        <f t="shared" si="1"/>
        <v>14200</v>
      </c>
      <c r="AE24" s="374">
        <f t="shared" si="2"/>
        <v>16615</v>
      </c>
      <c r="AF24" s="374">
        <f t="shared" si="3"/>
        <v>9154</v>
      </c>
      <c r="AG24" s="374">
        <f t="shared" si="4"/>
        <v>162920</v>
      </c>
      <c r="AH24" s="374">
        <f t="shared" si="5"/>
        <v>97922</v>
      </c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6" customFormat="1" x14ac:dyDescent="0.25">
      <c r="A25" s="52">
        <v>21</v>
      </c>
      <c r="B25" s="5" t="s">
        <v>112</v>
      </c>
      <c r="C25" s="172">
        <f>КРС!G25</f>
        <v>27400</v>
      </c>
      <c r="D25" s="172">
        <f>КРС!H25</f>
        <v>10600</v>
      </c>
      <c r="E25" s="172">
        <f>КРС!R25</f>
        <v>13600</v>
      </c>
      <c r="F25" s="172">
        <f>КРС!S25</f>
        <v>5070</v>
      </c>
      <c r="G25" s="172">
        <f>КРС!AX25</f>
        <v>147140</v>
      </c>
      <c r="H25" s="172">
        <f>КРС!AY25</f>
        <v>41770</v>
      </c>
      <c r="I25" s="370">
        <f>лошади!G25</f>
        <v>2760</v>
      </c>
      <c r="J25" s="370">
        <f>лошади!H25</f>
        <v>500</v>
      </c>
      <c r="K25" s="370">
        <f>лошади!M25</f>
        <v>900</v>
      </c>
      <c r="L25" s="370">
        <f>лошади!N25</f>
        <v>200</v>
      </c>
      <c r="M25" s="371">
        <f>лошади!AG25</f>
        <v>3141</v>
      </c>
      <c r="N25" s="371">
        <f>лошади!AH25</f>
        <v>800</v>
      </c>
      <c r="O25" s="153">
        <f>МРС!G25</f>
        <v>1300</v>
      </c>
      <c r="P25" s="153">
        <f>МРС!H25</f>
        <v>1200</v>
      </c>
      <c r="Q25" s="153">
        <f>МРС!S25</f>
        <v>16740</v>
      </c>
      <c r="R25" s="153">
        <f>МРС!T25</f>
        <v>15380</v>
      </c>
      <c r="S25" s="372">
        <f>Свиньи!J25</f>
        <v>70</v>
      </c>
      <c r="T25" s="372">
        <f>Свиньи!K25</f>
        <v>10</v>
      </c>
      <c r="U25" s="372">
        <f>Свиньи!X25</f>
        <v>2200</v>
      </c>
      <c r="V25" s="372">
        <f>Свиньи!Y25</f>
        <v>2200</v>
      </c>
      <c r="W25" s="373">
        <f>'другие '!G25</f>
        <v>10</v>
      </c>
      <c r="X25" s="373">
        <f>'другие '!H25</f>
        <v>180</v>
      </c>
      <c r="Y25" s="373">
        <f>'другие '!J25+'другие '!I25</f>
        <v>410</v>
      </c>
      <c r="Z25" s="373">
        <f>'другие '!K25+'другие '!L25</f>
        <v>10</v>
      </c>
      <c r="AA25" s="373">
        <f>'другие '!N25+'другие '!M25</f>
        <v>3</v>
      </c>
      <c r="AB25" s="373">
        <f>'другие '!V25</f>
        <v>14600</v>
      </c>
      <c r="AC25" s="374">
        <f t="shared" si="0"/>
        <v>30160</v>
      </c>
      <c r="AD25" s="374">
        <f t="shared" si="1"/>
        <v>11100</v>
      </c>
      <c r="AE25" s="374">
        <f t="shared" si="2"/>
        <v>16480</v>
      </c>
      <c r="AF25" s="374">
        <f t="shared" si="3"/>
        <v>7093</v>
      </c>
      <c r="AG25" s="374">
        <f t="shared" si="4"/>
        <v>183821</v>
      </c>
      <c r="AH25" s="374">
        <f t="shared" si="5"/>
        <v>74750</v>
      </c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6" customFormat="1" x14ac:dyDescent="0.25">
      <c r="A26" s="52">
        <v>22</v>
      </c>
      <c r="B26" s="5" t="s">
        <v>113</v>
      </c>
      <c r="C26" s="172">
        <f>КРС!G26</f>
        <v>42500</v>
      </c>
      <c r="D26" s="172">
        <f>КРС!H26</f>
        <v>9100</v>
      </c>
      <c r="E26" s="172">
        <f>КРС!R26</f>
        <v>25000</v>
      </c>
      <c r="F26" s="172">
        <f>КРС!S26</f>
        <v>4470</v>
      </c>
      <c r="G26" s="172">
        <f>КРС!AX26</f>
        <v>207900</v>
      </c>
      <c r="H26" s="172">
        <f>КРС!AY26</f>
        <v>41950</v>
      </c>
      <c r="I26" s="370">
        <f>лошади!G26</f>
        <v>1460</v>
      </c>
      <c r="J26" s="370">
        <f>лошади!H26</f>
        <v>400</v>
      </c>
      <c r="K26" s="370">
        <f>лошади!M26</f>
        <v>520</v>
      </c>
      <c r="L26" s="370">
        <f>лошади!N26</f>
        <v>160</v>
      </c>
      <c r="M26" s="371">
        <f>лошади!AG26</f>
        <v>1967</v>
      </c>
      <c r="N26" s="371">
        <f>лошади!AH26</f>
        <v>504</v>
      </c>
      <c r="O26" s="153">
        <f>МРС!G26</f>
        <v>350</v>
      </c>
      <c r="P26" s="153">
        <f>МРС!H26</f>
        <v>340</v>
      </c>
      <c r="Q26" s="153">
        <f>МРС!S26</f>
        <v>12550</v>
      </c>
      <c r="R26" s="153">
        <f>МРС!T26</f>
        <v>12550</v>
      </c>
      <c r="S26" s="372">
        <f>Свиньи!J26</f>
        <v>10</v>
      </c>
      <c r="T26" s="372">
        <f>Свиньи!K26</f>
        <v>10</v>
      </c>
      <c r="U26" s="372">
        <f>Свиньи!X26</f>
        <v>150</v>
      </c>
      <c r="V26" s="372">
        <f>Свиньи!Y26</f>
        <v>150</v>
      </c>
      <c r="W26" s="373">
        <f>'другие '!G26</f>
        <v>10</v>
      </c>
      <c r="X26" s="373">
        <f>'другие '!H26</f>
        <v>100</v>
      </c>
      <c r="Y26" s="373">
        <f>'другие '!J26+'другие '!I26</f>
        <v>420</v>
      </c>
      <c r="Z26" s="373">
        <f>'другие '!K26+'другие '!L26</f>
        <v>100</v>
      </c>
      <c r="AA26" s="373">
        <f>'другие '!N26+'другие '!M26</f>
        <v>9</v>
      </c>
      <c r="AB26" s="373">
        <f>'другие '!V26</f>
        <v>8527</v>
      </c>
      <c r="AC26" s="374">
        <f t="shared" si="0"/>
        <v>43960</v>
      </c>
      <c r="AD26" s="374">
        <f t="shared" si="1"/>
        <v>9500</v>
      </c>
      <c r="AE26" s="374">
        <f t="shared" si="2"/>
        <v>26510</v>
      </c>
      <c r="AF26" s="374">
        <f t="shared" si="3"/>
        <v>5619</v>
      </c>
      <c r="AG26" s="374">
        <f t="shared" si="4"/>
        <v>231094</v>
      </c>
      <c r="AH26" s="374">
        <f t="shared" si="5"/>
        <v>63681</v>
      </c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s="6" customFormat="1" x14ac:dyDescent="0.25">
      <c r="A27" s="52">
        <v>23</v>
      </c>
      <c r="B27" s="5" t="s">
        <v>114</v>
      </c>
      <c r="C27" s="172">
        <f>КРС!G27</f>
        <v>16400</v>
      </c>
      <c r="D27" s="172">
        <f>КРС!H27</f>
        <v>9400</v>
      </c>
      <c r="E27" s="172">
        <f>КРС!R27</f>
        <v>9200</v>
      </c>
      <c r="F27" s="172">
        <f>КРС!S27</f>
        <v>4730</v>
      </c>
      <c r="G27" s="172">
        <f>КРС!AX27</f>
        <v>79960</v>
      </c>
      <c r="H27" s="172">
        <f>КРС!AY27</f>
        <v>34620</v>
      </c>
      <c r="I27" s="370">
        <f>лошади!G27</f>
        <v>1400</v>
      </c>
      <c r="J27" s="370">
        <f>лошади!H27</f>
        <v>400</v>
      </c>
      <c r="K27" s="370">
        <f>лошади!M27</f>
        <v>510</v>
      </c>
      <c r="L27" s="370">
        <f>лошади!N27</f>
        <v>160</v>
      </c>
      <c r="M27" s="371">
        <f>лошади!AG27</f>
        <v>1994</v>
      </c>
      <c r="N27" s="371">
        <f>лошади!AH27</f>
        <v>505</v>
      </c>
      <c r="O27" s="153">
        <f>МРС!G27</f>
        <v>920</v>
      </c>
      <c r="P27" s="153">
        <f>МРС!H27</f>
        <v>920</v>
      </c>
      <c r="Q27" s="153">
        <f>МРС!S27</f>
        <v>20100</v>
      </c>
      <c r="R27" s="153">
        <f>МРС!T27</f>
        <v>20100</v>
      </c>
      <c r="S27" s="372">
        <f>Свиньи!J27</f>
        <v>10</v>
      </c>
      <c r="T27" s="372">
        <f>Свиньи!K27</f>
        <v>10</v>
      </c>
      <c r="U27" s="372">
        <f>Свиньи!X27</f>
        <v>1400</v>
      </c>
      <c r="V27" s="372">
        <f>Свиньи!Y27</f>
        <v>1400</v>
      </c>
      <c r="W27" s="373">
        <f>'другие '!G27</f>
        <v>3</v>
      </c>
      <c r="X27" s="373">
        <f>'другие '!H27</f>
        <v>100</v>
      </c>
      <c r="Y27" s="373">
        <f>'другие '!J27+'другие '!I27</f>
        <v>360</v>
      </c>
      <c r="Z27" s="373">
        <f>'другие '!K27+'другие '!L27</f>
        <v>10</v>
      </c>
      <c r="AA27" s="373">
        <f>'другие '!N27+'другие '!M27</f>
        <v>3</v>
      </c>
      <c r="AB27" s="373">
        <f>'другие '!V27</f>
        <v>10800</v>
      </c>
      <c r="AC27" s="374">
        <f t="shared" si="0"/>
        <v>17800</v>
      </c>
      <c r="AD27" s="374">
        <f t="shared" si="1"/>
        <v>9800</v>
      </c>
      <c r="AE27" s="374">
        <f t="shared" si="2"/>
        <v>11113</v>
      </c>
      <c r="AF27" s="374">
        <f t="shared" si="3"/>
        <v>6296</v>
      </c>
      <c r="AG27" s="374">
        <f t="shared" si="4"/>
        <v>114254</v>
      </c>
      <c r="AH27" s="374">
        <f t="shared" si="5"/>
        <v>67425</v>
      </c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6" customFormat="1" x14ac:dyDescent="0.25">
      <c r="A28" s="52">
        <v>24</v>
      </c>
      <c r="B28" s="5" t="s">
        <v>115</v>
      </c>
      <c r="C28" s="172">
        <f>КРС!G28</f>
        <v>44200</v>
      </c>
      <c r="D28" s="172">
        <f>КРС!H28</f>
        <v>33700</v>
      </c>
      <c r="E28" s="172">
        <f>КРС!R28</f>
        <v>22100</v>
      </c>
      <c r="F28" s="172">
        <f>КРС!S28</f>
        <v>16310</v>
      </c>
      <c r="G28" s="172">
        <f>КРС!AX28</f>
        <v>185800</v>
      </c>
      <c r="H28" s="172">
        <f>КРС!AY28</f>
        <v>133460</v>
      </c>
      <c r="I28" s="370">
        <f>лошади!G28</f>
        <v>6100</v>
      </c>
      <c r="J28" s="370">
        <f>лошади!H28</f>
        <v>3900</v>
      </c>
      <c r="K28" s="370">
        <f>лошади!M28</f>
        <v>1900</v>
      </c>
      <c r="L28" s="370">
        <f>лошади!N28</f>
        <v>1600</v>
      </c>
      <c r="M28" s="371">
        <f>лошади!AG28</f>
        <v>7951</v>
      </c>
      <c r="N28" s="371">
        <f>лошади!AH28</f>
        <v>5675</v>
      </c>
      <c r="O28" s="153">
        <f>МРС!G28</f>
        <v>6000</v>
      </c>
      <c r="P28" s="153">
        <f>МРС!H28</f>
        <v>4600</v>
      </c>
      <c r="Q28" s="153">
        <f>МРС!S28</f>
        <v>134490</v>
      </c>
      <c r="R28" s="153">
        <f>МРС!T28</f>
        <v>110400</v>
      </c>
      <c r="S28" s="372">
        <f>Свиньи!J28</f>
        <v>10</v>
      </c>
      <c r="T28" s="372">
        <f>Свиньи!K28</f>
        <v>10</v>
      </c>
      <c r="U28" s="372">
        <f>Свиньи!X28</f>
        <v>1440</v>
      </c>
      <c r="V28" s="372">
        <f>Свиньи!Y28</f>
        <v>1440</v>
      </c>
      <c r="W28" s="373">
        <f>'другие '!G28</f>
        <v>5</v>
      </c>
      <c r="X28" s="373">
        <f>'другие '!H28</f>
        <v>130</v>
      </c>
      <c r="Y28" s="373">
        <f>'другие '!J28+'другие '!I28</f>
        <v>730</v>
      </c>
      <c r="Z28" s="373">
        <f>'другие '!K28+'другие '!L28</f>
        <v>10</v>
      </c>
      <c r="AA28" s="373">
        <f>'другие '!N28+'другие '!M28</f>
        <v>3</v>
      </c>
      <c r="AB28" s="373">
        <f>'другие '!V28</f>
        <v>12640</v>
      </c>
      <c r="AC28" s="374">
        <f t="shared" si="0"/>
        <v>50300</v>
      </c>
      <c r="AD28" s="374">
        <f t="shared" si="1"/>
        <v>37600</v>
      </c>
      <c r="AE28" s="374">
        <f t="shared" si="2"/>
        <v>30885</v>
      </c>
      <c r="AF28" s="374">
        <f t="shared" si="3"/>
        <v>23398</v>
      </c>
      <c r="AG28" s="374">
        <f t="shared" si="4"/>
        <v>342321</v>
      </c>
      <c r="AH28" s="374">
        <f t="shared" si="5"/>
        <v>263615</v>
      </c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s="6" customFormat="1" x14ac:dyDescent="0.25">
      <c r="A29" s="52">
        <v>25</v>
      </c>
      <c r="B29" s="5" t="s">
        <v>116</v>
      </c>
      <c r="C29" s="172">
        <f>КРС!G29</f>
        <v>17000</v>
      </c>
      <c r="D29" s="172">
        <f>КРС!H29</f>
        <v>14100</v>
      </c>
      <c r="E29" s="172">
        <f>КРС!R29</f>
        <v>8200</v>
      </c>
      <c r="F29" s="172">
        <f>КРС!S29</f>
        <v>7160</v>
      </c>
      <c r="G29" s="172">
        <f>КРС!AX29</f>
        <v>78100</v>
      </c>
      <c r="H29" s="172">
        <f>КРС!AY29</f>
        <v>61950</v>
      </c>
      <c r="I29" s="370">
        <f>лошади!G29</f>
        <v>3700</v>
      </c>
      <c r="J29" s="370">
        <f>лошади!H29</f>
        <v>1800</v>
      </c>
      <c r="K29" s="370">
        <f>лошади!M29</f>
        <v>1100</v>
      </c>
      <c r="L29" s="370">
        <f>лошади!N29</f>
        <v>800</v>
      </c>
      <c r="M29" s="371">
        <f>лошади!AG29</f>
        <v>4669</v>
      </c>
      <c r="N29" s="371">
        <f>лошади!AH29</f>
        <v>2789</v>
      </c>
      <c r="O29" s="153">
        <f>МРС!G29</f>
        <v>3150</v>
      </c>
      <c r="P29" s="153">
        <f>МРС!H29</f>
        <v>3000</v>
      </c>
      <c r="Q29" s="153">
        <f>МРС!S29</f>
        <v>38000</v>
      </c>
      <c r="R29" s="153">
        <f>МРС!T29</f>
        <v>35000</v>
      </c>
      <c r="S29" s="372">
        <f>Свиньи!J29</f>
        <v>5</v>
      </c>
      <c r="T29" s="372">
        <f>Свиньи!K29</f>
        <v>3</v>
      </c>
      <c r="U29" s="372">
        <f>Свиньи!X29</f>
        <v>2400</v>
      </c>
      <c r="V29" s="372">
        <f>Свиньи!Y29</f>
        <v>2400</v>
      </c>
      <c r="W29" s="373">
        <f>'другие '!G29</f>
        <v>10</v>
      </c>
      <c r="X29" s="373">
        <f>'другие '!H29</f>
        <v>120</v>
      </c>
      <c r="Y29" s="373">
        <f>'другие '!J29+'другие '!I29</f>
        <v>390</v>
      </c>
      <c r="Z29" s="373">
        <f>'другие '!K29+'другие '!L29</f>
        <v>10</v>
      </c>
      <c r="AA29" s="373">
        <f>'другие '!N29+'другие '!M29</f>
        <v>3</v>
      </c>
      <c r="AB29" s="373">
        <f>'другие '!V29</f>
        <v>16626</v>
      </c>
      <c r="AC29" s="374">
        <f t="shared" si="0"/>
        <v>20700</v>
      </c>
      <c r="AD29" s="374">
        <f t="shared" si="1"/>
        <v>15900</v>
      </c>
      <c r="AE29" s="374">
        <f t="shared" si="2"/>
        <v>12985</v>
      </c>
      <c r="AF29" s="374">
        <f t="shared" si="3"/>
        <v>11496</v>
      </c>
      <c r="AG29" s="374">
        <f t="shared" si="4"/>
        <v>139795</v>
      </c>
      <c r="AH29" s="374">
        <f t="shared" si="5"/>
        <v>118765</v>
      </c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</row>
    <row r="30" spans="1:48" s="6" customFormat="1" x14ac:dyDescent="0.25">
      <c r="A30" s="52">
        <v>26</v>
      </c>
      <c r="B30" s="541" t="s">
        <v>117</v>
      </c>
      <c r="C30" s="12">
        <f>КРС!G30</f>
        <v>22700</v>
      </c>
      <c r="D30" s="12">
        <f>КРС!H30</f>
        <v>6100</v>
      </c>
      <c r="E30" s="12">
        <f>КРС!R30</f>
        <v>11100</v>
      </c>
      <c r="F30" s="12">
        <f>КРС!S30</f>
        <v>3050</v>
      </c>
      <c r="G30" s="12">
        <f>КРС!AX30</f>
        <v>104100</v>
      </c>
      <c r="H30" s="12">
        <f>КРС!AY30</f>
        <v>25310</v>
      </c>
      <c r="I30" s="13">
        <f>лошади!G30</f>
        <v>3300</v>
      </c>
      <c r="J30" s="13">
        <f>лошади!H30</f>
        <v>500</v>
      </c>
      <c r="K30" s="13">
        <f>лошади!M30</f>
        <v>1400</v>
      </c>
      <c r="L30" s="13">
        <f>лошади!N30</f>
        <v>200</v>
      </c>
      <c r="M30" s="12">
        <f>лошади!AG30</f>
        <v>4849</v>
      </c>
      <c r="N30" s="12">
        <f>лошади!AH30</f>
        <v>699</v>
      </c>
      <c r="O30" s="12">
        <f>МРС!G30</f>
        <v>600</v>
      </c>
      <c r="P30" s="12">
        <f>МРС!H30</f>
        <v>580</v>
      </c>
      <c r="Q30" s="12">
        <f>МРС!S30</f>
        <v>19640</v>
      </c>
      <c r="R30" s="12">
        <f>МРС!T30</f>
        <v>15700</v>
      </c>
      <c r="S30" s="12">
        <f>Свиньи!J30</f>
        <v>20</v>
      </c>
      <c r="T30" s="12">
        <f>Свиньи!K30</f>
        <v>20</v>
      </c>
      <c r="U30" s="12">
        <f>Свиньи!X30</f>
        <v>2100</v>
      </c>
      <c r="V30" s="12">
        <f>Свиньи!Y30</f>
        <v>2100</v>
      </c>
      <c r="W30" s="12">
        <f>'другие '!G30</f>
        <v>12</v>
      </c>
      <c r="X30" s="12">
        <f>'другие '!H30</f>
        <v>70</v>
      </c>
      <c r="Y30" s="12">
        <f>'другие '!J30+'другие '!I30</f>
        <v>1020</v>
      </c>
      <c r="Z30" s="12">
        <f>'другие '!K30+'другие '!L30</f>
        <v>10</v>
      </c>
      <c r="AA30" s="12">
        <f>'другие '!N30+'другие '!M30</f>
        <v>3</v>
      </c>
      <c r="AB30" s="12">
        <f>'другие '!V30</f>
        <v>10208</v>
      </c>
      <c r="AC30" s="12">
        <f t="shared" si="0"/>
        <v>26000</v>
      </c>
      <c r="AD30" s="12">
        <f t="shared" si="1"/>
        <v>6600</v>
      </c>
      <c r="AE30" s="12">
        <f t="shared" si="2"/>
        <v>14232</v>
      </c>
      <c r="AF30" s="12">
        <f t="shared" si="3"/>
        <v>4965</v>
      </c>
      <c r="AG30" s="12">
        <f t="shared" si="4"/>
        <v>140897</v>
      </c>
      <c r="AH30" s="12">
        <f t="shared" si="5"/>
        <v>54017</v>
      </c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s="6" customFormat="1" x14ac:dyDescent="0.25">
      <c r="A31" s="52">
        <v>27</v>
      </c>
      <c r="B31" s="5" t="s">
        <v>118</v>
      </c>
      <c r="C31" s="172">
        <f>КРС!G31</f>
        <v>47800</v>
      </c>
      <c r="D31" s="172">
        <f>КРС!H31</f>
        <v>21300</v>
      </c>
      <c r="E31" s="172">
        <f>КРС!R31</f>
        <v>27000</v>
      </c>
      <c r="F31" s="172">
        <f>КРС!S31</f>
        <v>8500</v>
      </c>
      <c r="G31" s="172">
        <f>КРС!AX31</f>
        <v>217010</v>
      </c>
      <c r="H31" s="172">
        <f>КРС!AY31</f>
        <v>77030</v>
      </c>
      <c r="I31" s="370">
        <f>лошади!G31</f>
        <v>1600</v>
      </c>
      <c r="J31" s="370">
        <f>лошади!H31</f>
        <v>400</v>
      </c>
      <c r="K31" s="370">
        <f>лошади!M31</f>
        <v>600</v>
      </c>
      <c r="L31" s="370">
        <f>лошади!N31</f>
        <v>120</v>
      </c>
      <c r="M31" s="371">
        <f>лошади!AG31</f>
        <v>1930</v>
      </c>
      <c r="N31" s="371">
        <f>лошади!AH31</f>
        <v>485</v>
      </c>
      <c r="O31" s="153">
        <f>МРС!G31</f>
        <v>1500</v>
      </c>
      <c r="P31" s="153">
        <f>МРС!H31</f>
        <v>1400</v>
      </c>
      <c r="Q31" s="153">
        <f>МРС!S31</f>
        <v>18600</v>
      </c>
      <c r="R31" s="153">
        <f>МРС!T31</f>
        <v>18100</v>
      </c>
      <c r="S31" s="372">
        <f>Свиньи!J31</f>
        <v>10</v>
      </c>
      <c r="T31" s="372">
        <f>Свиньи!K31</f>
        <v>10</v>
      </c>
      <c r="U31" s="372">
        <f>Свиньи!X31</f>
        <v>360</v>
      </c>
      <c r="V31" s="372">
        <f>Свиньи!Y31</f>
        <v>360</v>
      </c>
      <c r="W31" s="373">
        <f>'другие '!G31</f>
        <v>5</v>
      </c>
      <c r="X31" s="373">
        <f>'другие '!H31</f>
        <v>100</v>
      </c>
      <c r="Y31" s="373">
        <f>'другие '!J31+'другие '!I31</f>
        <v>350</v>
      </c>
      <c r="Z31" s="373">
        <f>'другие '!K31+'другие '!L31</f>
        <v>10</v>
      </c>
      <c r="AA31" s="373">
        <f>'другие '!N31+'другие '!M31</f>
        <v>3</v>
      </c>
      <c r="AB31" s="373">
        <f>'другие '!V31</f>
        <v>6800</v>
      </c>
      <c r="AC31" s="374">
        <f t="shared" si="0"/>
        <v>49400</v>
      </c>
      <c r="AD31" s="374">
        <f t="shared" si="1"/>
        <v>21700</v>
      </c>
      <c r="AE31" s="374">
        <f t="shared" si="2"/>
        <v>29575</v>
      </c>
      <c r="AF31" s="374">
        <f t="shared" si="3"/>
        <v>10498</v>
      </c>
      <c r="AG31" s="374">
        <f t="shared" si="4"/>
        <v>244700</v>
      </c>
      <c r="AH31" s="374">
        <f t="shared" si="5"/>
        <v>102775</v>
      </c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s="6" customFormat="1" x14ac:dyDescent="0.25">
      <c r="A32" s="52">
        <v>28</v>
      </c>
      <c r="B32" s="541" t="s">
        <v>119</v>
      </c>
      <c r="C32" s="172">
        <f>КРС!G32</f>
        <v>27700</v>
      </c>
      <c r="D32" s="172">
        <f>КРС!H32</f>
        <v>19200</v>
      </c>
      <c r="E32" s="172">
        <f>КРС!R32</f>
        <v>13620</v>
      </c>
      <c r="F32" s="172">
        <f>КРС!S32</f>
        <v>9205</v>
      </c>
      <c r="G32" s="172">
        <f>КРС!AX32</f>
        <v>118326</v>
      </c>
      <c r="H32" s="172">
        <f>КРС!AY32</f>
        <v>68822</v>
      </c>
      <c r="I32" s="370">
        <f>лошади!G32</f>
        <v>3700</v>
      </c>
      <c r="J32" s="370">
        <f>лошади!H32</f>
        <v>2000</v>
      </c>
      <c r="K32" s="370">
        <f>лошади!M32</f>
        <v>1450</v>
      </c>
      <c r="L32" s="370">
        <f>лошади!N32</f>
        <v>820</v>
      </c>
      <c r="M32" s="371">
        <f>лошади!AG32</f>
        <v>4962</v>
      </c>
      <c r="N32" s="371">
        <f>лошади!AH32</f>
        <v>3203</v>
      </c>
      <c r="O32" s="153">
        <f>МРС!G32</f>
        <v>2600</v>
      </c>
      <c r="P32" s="153">
        <f>МРС!H32</f>
        <v>2500</v>
      </c>
      <c r="Q32" s="153">
        <f>МРС!S32</f>
        <v>33420</v>
      </c>
      <c r="R32" s="153">
        <f>МРС!T32</f>
        <v>27315</v>
      </c>
      <c r="S32" s="372">
        <f>Свиньи!J32</f>
        <v>30</v>
      </c>
      <c r="T32" s="372">
        <f>Свиньи!K32</f>
        <v>10</v>
      </c>
      <c r="U32" s="372">
        <f>Свиньи!X32</f>
        <v>2302</v>
      </c>
      <c r="V32" s="372">
        <f>Свиньи!Y32</f>
        <v>2302</v>
      </c>
      <c r="W32" s="373">
        <f>'другие '!G32</f>
        <v>5</v>
      </c>
      <c r="X32" s="373">
        <f>'другие '!H32</f>
        <v>230</v>
      </c>
      <c r="Y32" s="373">
        <f>'другие '!J32+'другие '!I32</f>
        <v>470</v>
      </c>
      <c r="Z32" s="373">
        <f>'другие '!K32+'другие '!L32</f>
        <v>20</v>
      </c>
      <c r="AA32" s="373">
        <f>'другие '!N32+'другие '!M32</f>
        <v>9</v>
      </c>
      <c r="AB32" s="373">
        <f>'другие '!V32</f>
        <v>21253</v>
      </c>
      <c r="AC32" s="374">
        <f t="shared" si="0"/>
        <v>31400</v>
      </c>
      <c r="AD32" s="374">
        <f t="shared" si="1"/>
        <v>21200</v>
      </c>
      <c r="AE32" s="374">
        <f t="shared" si="2"/>
        <v>18425</v>
      </c>
      <c r="AF32" s="374">
        <f t="shared" si="3"/>
        <v>13269</v>
      </c>
      <c r="AG32" s="374">
        <f t="shared" si="4"/>
        <v>180263</v>
      </c>
      <c r="AH32" s="374">
        <f t="shared" si="5"/>
        <v>122895</v>
      </c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</row>
    <row r="33" spans="1:48" s="6" customFormat="1" x14ac:dyDescent="0.25">
      <c r="A33" s="52">
        <v>29</v>
      </c>
      <c r="B33" s="541" t="s">
        <v>120</v>
      </c>
      <c r="C33" s="12">
        <f>КРС!G33</f>
        <v>13200</v>
      </c>
      <c r="D33" s="12">
        <f>КРС!H33</f>
        <v>5600</v>
      </c>
      <c r="E33" s="12">
        <f>КРС!R33</f>
        <v>6000</v>
      </c>
      <c r="F33" s="12">
        <f>КРС!S33</f>
        <v>2770</v>
      </c>
      <c r="G33" s="12">
        <f>КРС!AX33</f>
        <v>68820</v>
      </c>
      <c r="H33" s="12">
        <f>КРС!AY33</f>
        <v>24760</v>
      </c>
      <c r="I33" s="13">
        <f>лошади!G33</f>
        <v>1660</v>
      </c>
      <c r="J33" s="13">
        <f>лошади!H33</f>
        <v>400</v>
      </c>
      <c r="K33" s="13">
        <f>лошади!M33</f>
        <v>500</v>
      </c>
      <c r="L33" s="13">
        <f>лошади!N33</f>
        <v>150</v>
      </c>
      <c r="M33" s="12">
        <f>лошади!AG33</f>
        <v>2074</v>
      </c>
      <c r="N33" s="12">
        <f>лошади!AH33</f>
        <v>536</v>
      </c>
      <c r="O33" s="12">
        <f>МРС!G33</f>
        <v>1850</v>
      </c>
      <c r="P33" s="12">
        <f>МРС!H33</f>
        <v>1750</v>
      </c>
      <c r="Q33" s="12">
        <f>МРС!S33</f>
        <v>41900</v>
      </c>
      <c r="R33" s="12">
        <f>МРС!T33</f>
        <v>38960</v>
      </c>
      <c r="S33" s="12">
        <f>Свиньи!J33</f>
        <v>10</v>
      </c>
      <c r="T33" s="12">
        <f>Свиньи!K33</f>
        <v>10</v>
      </c>
      <c r="U33" s="12">
        <f>Свиньи!X33</f>
        <v>11800</v>
      </c>
      <c r="V33" s="12">
        <f>Свиньи!Y33</f>
        <v>11800</v>
      </c>
      <c r="W33" s="12">
        <f>'другие '!G33</f>
        <v>5</v>
      </c>
      <c r="X33" s="12">
        <f>'другие '!H33</f>
        <v>100</v>
      </c>
      <c r="Y33" s="12">
        <f>'другие '!J33+'другие '!I33</f>
        <v>320</v>
      </c>
      <c r="Z33" s="12">
        <f>'другие '!K33+'другие '!L33</f>
        <v>10</v>
      </c>
      <c r="AA33" s="12">
        <f>'другие '!N33+'другие '!M33</f>
        <v>3</v>
      </c>
      <c r="AB33" s="12">
        <f>'другие '!V33</f>
        <v>14606</v>
      </c>
      <c r="AC33" s="12">
        <f t="shared" si="0"/>
        <v>14860</v>
      </c>
      <c r="AD33" s="12">
        <f t="shared" si="1"/>
        <v>6000</v>
      </c>
      <c r="AE33" s="12">
        <f t="shared" si="2"/>
        <v>8795</v>
      </c>
      <c r="AF33" s="12">
        <f t="shared" si="3"/>
        <v>5118</v>
      </c>
      <c r="AG33" s="12">
        <f t="shared" si="4"/>
        <v>139200</v>
      </c>
      <c r="AH33" s="12">
        <f t="shared" si="5"/>
        <v>90662</v>
      </c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1:48" s="6" customFormat="1" x14ac:dyDescent="0.25">
      <c r="A34" s="52">
        <v>30</v>
      </c>
      <c r="B34" s="5" t="s">
        <v>121</v>
      </c>
      <c r="C34" s="172">
        <f>КРС!G34</f>
        <v>26200</v>
      </c>
      <c r="D34" s="172">
        <f>КРС!H34</f>
        <v>17200</v>
      </c>
      <c r="E34" s="172">
        <f>КРС!R34</f>
        <v>13200</v>
      </c>
      <c r="F34" s="172">
        <f>КРС!S34</f>
        <v>8240</v>
      </c>
      <c r="G34" s="172">
        <f>КРС!AX34</f>
        <v>113600</v>
      </c>
      <c r="H34" s="172">
        <f>КРС!AY34</f>
        <v>70610</v>
      </c>
      <c r="I34" s="370">
        <f>лошади!G34</f>
        <v>3600</v>
      </c>
      <c r="J34" s="370">
        <f>лошади!H34</f>
        <v>1800</v>
      </c>
      <c r="K34" s="370">
        <f>лошади!M34</f>
        <v>1000</v>
      </c>
      <c r="L34" s="370">
        <f>лошади!N34</f>
        <v>750</v>
      </c>
      <c r="M34" s="371">
        <f>лошади!AG34</f>
        <v>4166</v>
      </c>
      <c r="N34" s="371">
        <f>лошади!AH34</f>
        <v>3080</v>
      </c>
      <c r="O34" s="153">
        <f>МРС!G34</f>
        <v>2500</v>
      </c>
      <c r="P34" s="153">
        <f>МРС!H34</f>
        <v>2400</v>
      </c>
      <c r="Q34" s="153">
        <f>МРС!S34</f>
        <v>61250</v>
      </c>
      <c r="R34" s="153">
        <f>МРС!T34</f>
        <v>54400</v>
      </c>
      <c r="S34" s="372">
        <f>Свиньи!J34</f>
        <v>20</v>
      </c>
      <c r="T34" s="372">
        <f>Свиньи!K34</f>
        <v>20</v>
      </c>
      <c r="U34" s="372">
        <f>Свиньи!X34</f>
        <v>2500</v>
      </c>
      <c r="V34" s="372">
        <f>Свиньи!Y34</f>
        <v>2500</v>
      </c>
      <c r="W34" s="373">
        <f>'другие '!G34</f>
        <v>10</v>
      </c>
      <c r="X34" s="373">
        <f>'другие '!H34</f>
        <v>130</v>
      </c>
      <c r="Y34" s="373">
        <f>'другие '!J34+'другие '!I34</f>
        <v>590</v>
      </c>
      <c r="Z34" s="373">
        <f>'другие '!K34+'другие '!L34</f>
        <v>10</v>
      </c>
      <c r="AA34" s="373">
        <f>'другие '!N34+'другие '!M34</f>
        <v>3</v>
      </c>
      <c r="AB34" s="373">
        <f>'другие '!V34</f>
        <v>13900</v>
      </c>
      <c r="AC34" s="374">
        <f t="shared" si="0"/>
        <v>29800</v>
      </c>
      <c r="AD34" s="374">
        <f t="shared" si="1"/>
        <v>19000</v>
      </c>
      <c r="AE34" s="374">
        <f t="shared" si="2"/>
        <v>17460</v>
      </c>
      <c r="AF34" s="374">
        <f t="shared" si="3"/>
        <v>12153</v>
      </c>
      <c r="AG34" s="374">
        <f t="shared" si="4"/>
        <v>195416</v>
      </c>
      <c r="AH34" s="374">
        <f t="shared" si="5"/>
        <v>144490</v>
      </c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s="6" customFormat="1" x14ac:dyDescent="0.25">
      <c r="A35" s="52">
        <v>31</v>
      </c>
      <c r="B35" s="5" t="s">
        <v>122</v>
      </c>
      <c r="C35" s="172">
        <f>КРС!G35</f>
        <v>33700</v>
      </c>
      <c r="D35" s="172">
        <f>КРС!H35</f>
        <v>22400</v>
      </c>
      <c r="E35" s="172">
        <f>КРС!R35</f>
        <v>16700</v>
      </c>
      <c r="F35" s="172">
        <f>КРС!S35</f>
        <v>10760</v>
      </c>
      <c r="G35" s="172">
        <f>КРС!AX35</f>
        <v>142690</v>
      </c>
      <c r="H35" s="172">
        <f>КРС!AY35</f>
        <v>88360</v>
      </c>
      <c r="I35" s="370">
        <f>лошади!G35</f>
        <v>1980</v>
      </c>
      <c r="J35" s="370">
        <f>лошади!H35</f>
        <v>1500</v>
      </c>
      <c r="K35" s="370">
        <f>лошади!M35</f>
        <v>720</v>
      </c>
      <c r="L35" s="370">
        <f>лошади!N35</f>
        <v>620</v>
      </c>
      <c r="M35" s="371">
        <f>лошади!AG35</f>
        <v>2542</v>
      </c>
      <c r="N35" s="371">
        <f>лошади!AH35</f>
        <v>2196</v>
      </c>
      <c r="O35" s="153">
        <f>МРС!G35</f>
        <v>2320</v>
      </c>
      <c r="P35" s="153">
        <f>МРС!H35</f>
        <v>2200</v>
      </c>
      <c r="Q35" s="153">
        <f>МРС!S35</f>
        <v>40250</v>
      </c>
      <c r="R35" s="153">
        <f>МРС!T35</f>
        <v>36449</v>
      </c>
      <c r="S35" s="372">
        <f>Свиньи!J35</f>
        <v>20</v>
      </c>
      <c r="T35" s="372">
        <f>Свиньи!K35</f>
        <v>20</v>
      </c>
      <c r="U35" s="372">
        <f>Свиньи!X35</f>
        <v>2085</v>
      </c>
      <c r="V35" s="372">
        <f>Свиньи!Y35</f>
        <v>2085</v>
      </c>
      <c r="W35" s="373">
        <f>'другие '!G35</f>
        <v>6</v>
      </c>
      <c r="X35" s="373">
        <f>'другие '!H35</f>
        <v>200</v>
      </c>
      <c r="Y35" s="373">
        <f>'другие '!J35+'другие '!I35</f>
        <v>370</v>
      </c>
      <c r="Z35" s="373">
        <f>'другие '!K35+'другие '!L35</f>
        <v>10</v>
      </c>
      <c r="AA35" s="373">
        <f>'другие '!N35+'другие '!M35</f>
        <v>3</v>
      </c>
      <c r="AB35" s="373">
        <f>'другие '!V35</f>
        <v>15265</v>
      </c>
      <c r="AC35" s="374">
        <f t="shared" si="0"/>
        <v>35680</v>
      </c>
      <c r="AD35" s="374">
        <f t="shared" si="1"/>
        <v>23900</v>
      </c>
      <c r="AE35" s="374">
        <f t="shared" si="2"/>
        <v>20346</v>
      </c>
      <c r="AF35" s="374">
        <f t="shared" si="3"/>
        <v>14189</v>
      </c>
      <c r="AG35" s="374">
        <f t="shared" si="4"/>
        <v>202832</v>
      </c>
      <c r="AH35" s="374">
        <f t="shared" si="5"/>
        <v>144355</v>
      </c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</row>
    <row r="36" spans="1:48" s="6" customFormat="1" x14ac:dyDescent="0.25">
      <c r="A36" s="52">
        <v>32</v>
      </c>
      <c r="B36" s="5" t="s">
        <v>123</v>
      </c>
      <c r="C36" s="172">
        <f>КРС!G36</f>
        <v>19200</v>
      </c>
      <c r="D36" s="172">
        <f>КРС!H36</f>
        <v>11900</v>
      </c>
      <c r="E36" s="172">
        <f>КРС!R36</f>
        <v>9300</v>
      </c>
      <c r="F36" s="172">
        <f>КРС!S36</f>
        <v>6020</v>
      </c>
      <c r="G36" s="172">
        <f>КРС!AX36</f>
        <v>94700</v>
      </c>
      <c r="H36" s="172">
        <f>КРС!AY36</f>
        <v>54349</v>
      </c>
      <c r="I36" s="370">
        <f>лошади!G36</f>
        <v>2600</v>
      </c>
      <c r="J36" s="370">
        <f>лошади!H36</f>
        <v>900</v>
      </c>
      <c r="K36" s="370">
        <f>лошади!M36</f>
        <v>900</v>
      </c>
      <c r="L36" s="370">
        <f>лошади!N36</f>
        <v>340</v>
      </c>
      <c r="M36" s="371">
        <f>лошади!AG36</f>
        <v>3262</v>
      </c>
      <c r="N36" s="371">
        <f>лошади!AH36</f>
        <v>1690</v>
      </c>
      <c r="O36" s="153">
        <f>МРС!G36</f>
        <v>2300</v>
      </c>
      <c r="P36" s="153">
        <f>МРС!H36</f>
        <v>2150</v>
      </c>
      <c r="Q36" s="153">
        <f>МРС!S36</f>
        <v>25600</v>
      </c>
      <c r="R36" s="153">
        <f>МРС!T36</f>
        <v>24082</v>
      </c>
      <c r="S36" s="372">
        <f>Свиньи!J36</f>
        <v>5</v>
      </c>
      <c r="T36" s="372">
        <f>Свиньи!K36</f>
        <v>5</v>
      </c>
      <c r="U36" s="372">
        <f>Свиньи!X36</f>
        <v>0</v>
      </c>
      <c r="V36" s="372">
        <f>Свиньи!Y36</f>
        <v>0</v>
      </c>
      <c r="W36" s="373">
        <f>'другие '!G36</f>
        <v>4</v>
      </c>
      <c r="X36" s="373">
        <f>'другие '!H36</f>
        <v>150</v>
      </c>
      <c r="Y36" s="373">
        <f>'другие '!J36+'другие '!I36</f>
        <v>210</v>
      </c>
      <c r="Z36" s="373">
        <f>'другие '!K36+'другие '!L36</f>
        <v>15</v>
      </c>
      <c r="AA36" s="373">
        <f>'другие '!N36+'другие '!M36</f>
        <v>3</v>
      </c>
      <c r="AB36" s="373">
        <f>'другие '!V36</f>
        <v>12500</v>
      </c>
      <c r="AC36" s="374">
        <f t="shared" si="0"/>
        <v>21800</v>
      </c>
      <c r="AD36" s="374">
        <f t="shared" si="1"/>
        <v>12800</v>
      </c>
      <c r="AE36" s="374">
        <f t="shared" si="2"/>
        <v>12884</v>
      </c>
      <c r="AF36" s="374">
        <f t="shared" si="3"/>
        <v>8897</v>
      </c>
      <c r="AG36" s="374">
        <f t="shared" si="4"/>
        <v>136062</v>
      </c>
      <c r="AH36" s="374">
        <f t="shared" si="5"/>
        <v>92621</v>
      </c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s="6" customFormat="1" x14ac:dyDescent="0.25">
      <c r="A37" s="52">
        <v>33</v>
      </c>
      <c r="B37" s="5" t="s">
        <v>124</v>
      </c>
      <c r="C37" s="172">
        <f>КРС!G37</f>
        <v>23900</v>
      </c>
      <c r="D37" s="172">
        <f>КРС!H37</f>
        <v>9900</v>
      </c>
      <c r="E37" s="172">
        <f>КРС!R37</f>
        <v>11850</v>
      </c>
      <c r="F37" s="172">
        <f>КРС!S37</f>
        <v>5070</v>
      </c>
      <c r="G37" s="172">
        <f>КРС!AX37</f>
        <v>100680</v>
      </c>
      <c r="H37" s="172">
        <f>КРС!AY37</f>
        <v>36248</v>
      </c>
      <c r="I37" s="370">
        <f>лошади!G37</f>
        <v>1800</v>
      </c>
      <c r="J37" s="370">
        <f>лошади!H37</f>
        <v>600</v>
      </c>
      <c r="K37" s="370">
        <f>лошади!M37</f>
        <v>710</v>
      </c>
      <c r="L37" s="370">
        <f>лошади!N37</f>
        <v>250</v>
      </c>
      <c r="M37" s="371">
        <f>лошади!AG37</f>
        <v>2400</v>
      </c>
      <c r="N37" s="371">
        <f>лошади!AH37</f>
        <v>853</v>
      </c>
      <c r="O37" s="153">
        <f>МРС!G37</f>
        <v>1000</v>
      </c>
      <c r="P37" s="153">
        <f>МРС!H37</f>
        <v>950</v>
      </c>
      <c r="Q37" s="153">
        <f>МРС!S37</f>
        <v>17060</v>
      </c>
      <c r="R37" s="153">
        <f>МРС!T37</f>
        <v>16110</v>
      </c>
      <c r="S37" s="372">
        <f>Свиньи!J37</f>
        <v>10</v>
      </c>
      <c r="T37" s="372">
        <f>Свиньи!K37</f>
        <v>10</v>
      </c>
      <c r="U37" s="372">
        <f>Свиньи!X37</f>
        <v>1800</v>
      </c>
      <c r="V37" s="372">
        <f>Свиньи!Y37</f>
        <v>1800</v>
      </c>
      <c r="W37" s="373">
        <f>'другие '!G37</f>
        <v>10</v>
      </c>
      <c r="X37" s="373">
        <f>'другие '!H37</f>
        <v>190</v>
      </c>
      <c r="Y37" s="373">
        <f>'другие '!J37+'другие '!I37</f>
        <v>300</v>
      </c>
      <c r="Z37" s="373">
        <f>'другие '!K37+'другие '!L37</f>
        <v>20</v>
      </c>
      <c r="AA37" s="373">
        <f>'другие '!N37+'другие '!M37</f>
        <v>15</v>
      </c>
      <c r="AB37" s="373">
        <f>'другие '!V37</f>
        <v>13600</v>
      </c>
      <c r="AC37" s="374">
        <f t="shared" si="0"/>
        <v>25700</v>
      </c>
      <c r="AD37" s="374">
        <f t="shared" si="1"/>
        <v>10500</v>
      </c>
      <c r="AE37" s="374">
        <f t="shared" si="2"/>
        <v>14090</v>
      </c>
      <c r="AF37" s="374">
        <f t="shared" si="3"/>
        <v>6815</v>
      </c>
      <c r="AG37" s="374">
        <f t="shared" si="4"/>
        <v>135540</v>
      </c>
      <c r="AH37" s="374">
        <f t="shared" si="5"/>
        <v>68611</v>
      </c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</row>
    <row r="38" spans="1:48" s="6" customFormat="1" x14ac:dyDescent="0.25">
      <c r="A38" s="52">
        <v>34</v>
      </c>
      <c r="B38" s="542" t="s">
        <v>125</v>
      </c>
      <c r="C38" s="12">
        <f>КРС!G38</f>
        <v>36400</v>
      </c>
      <c r="D38" s="12">
        <f>КРС!H38</f>
        <v>22600</v>
      </c>
      <c r="E38" s="12">
        <f>КРС!R38</f>
        <v>16800</v>
      </c>
      <c r="F38" s="12">
        <f>КРС!S38</f>
        <v>11560</v>
      </c>
      <c r="G38" s="12">
        <f>КРС!AX38</f>
        <v>174900</v>
      </c>
      <c r="H38" s="12">
        <f>КРС!AY38</f>
        <v>96064</v>
      </c>
      <c r="I38" s="13">
        <f>лошади!G38</f>
        <v>3700</v>
      </c>
      <c r="J38" s="13">
        <f>лошади!H38</f>
        <v>1600</v>
      </c>
      <c r="K38" s="13">
        <f>лошади!M38</f>
        <v>1700</v>
      </c>
      <c r="L38" s="13">
        <f>лошади!N38</f>
        <v>630</v>
      </c>
      <c r="M38" s="12">
        <f>лошади!AG38</f>
        <v>4342</v>
      </c>
      <c r="N38" s="12">
        <f>лошади!AH38</f>
        <v>2200</v>
      </c>
      <c r="O38" s="12">
        <f>МРС!G38</f>
        <v>1700</v>
      </c>
      <c r="P38" s="12">
        <f>МРС!H38</f>
        <v>1640</v>
      </c>
      <c r="Q38" s="12">
        <f>МРС!S38</f>
        <v>36600</v>
      </c>
      <c r="R38" s="12">
        <f>МРС!T38</f>
        <v>30300</v>
      </c>
      <c r="S38" s="12">
        <f>Свиньи!J38</f>
        <v>60</v>
      </c>
      <c r="T38" s="12">
        <f>Свиньи!K38</f>
        <v>5</v>
      </c>
      <c r="U38" s="12">
        <f>Свиньи!X38</f>
        <v>210</v>
      </c>
      <c r="V38" s="12">
        <f>Свиньи!Y38</f>
        <v>210</v>
      </c>
      <c r="W38" s="12">
        <f>'другие '!G38</f>
        <v>10</v>
      </c>
      <c r="X38" s="12">
        <f>'другие '!H38</f>
        <v>200</v>
      </c>
      <c r="Y38" s="12">
        <f>'другие '!J38+'другие '!I38</f>
        <v>780</v>
      </c>
      <c r="Z38" s="12">
        <f>'другие '!K38+'другие '!L38</f>
        <v>15</v>
      </c>
      <c r="AA38" s="12">
        <f>'другие '!N38+'другие '!M38</f>
        <v>3</v>
      </c>
      <c r="AB38" s="12">
        <f>'другие '!V38</f>
        <v>25157</v>
      </c>
      <c r="AC38" s="12">
        <f t="shared" si="0"/>
        <v>40100</v>
      </c>
      <c r="AD38" s="12">
        <f t="shared" si="1"/>
        <v>24200</v>
      </c>
      <c r="AE38" s="12">
        <f t="shared" si="2"/>
        <v>21265</v>
      </c>
      <c r="AF38" s="12">
        <f t="shared" si="3"/>
        <v>14843</v>
      </c>
      <c r="AG38" s="12">
        <f t="shared" si="4"/>
        <v>241209</v>
      </c>
      <c r="AH38" s="12">
        <f t="shared" si="5"/>
        <v>153931</v>
      </c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</row>
    <row r="39" spans="1:48" s="6" customFormat="1" x14ac:dyDescent="0.25">
      <c r="A39" s="52">
        <v>35</v>
      </c>
      <c r="B39" s="5" t="s">
        <v>126</v>
      </c>
      <c r="C39" s="172">
        <f>КРС!G39</f>
        <v>19800</v>
      </c>
      <c r="D39" s="172">
        <f>КРС!H39</f>
        <v>9690</v>
      </c>
      <c r="E39" s="172">
        <f>КРС!R39</f>
        <v>8590</v>
      </c>
      <c r="F39" s="172">
        <f>КРС!S39</f>
        <v>4530</v>
      </c>
      <c r="G39" s="172">
        <f>КРС!AX39</f>
        <v>94070</v>
      </c>
      <c r="H39" s="172">
        <f>КРС!AY39</f>
        <v>41390</v>
      </c>
      <c r="I39" s="370">
        <f>лошади!G39</f>
        <v>2280</v>
      </c>
      <c r="J39" s="370">
        <f>лошади!H39</f>
        <v>420</v>
      </c>
      <c r="K39" s="370">
        <f>лошади!M39</f>
        <v>950</v>
      </c>
      <c r="L39" s="370">
        <f>лошади!N39</f>
        <v>150</v>
      </c>
      <c r="M39" s="371">
        <f>лошади!AG39</f>
        <v>4900</v>
      </c>
      <c r="N39" s="371">
        <f>лошади!AH39</f>
        <v>520</v>
      </c>
      <c r="O39" s="153">
        <f>МРС!G39</f>
        <v>1000</v>
      </c>
      <c r="P39" s="153">
        <f>МРС!H39</f>
        <v>800</v>
      </c>
      <c r="Q39" s="153">
        <f>МРС!S39</f>
        <v>20190</v>
      </c>
      <c r="R39" s="153">
        <f>МРС!T39</f>
        <v>16860</v>
      </c>
      <c r="S39" s="372">
        <f>Свиньи!J39</f>
        <v>10</v>
      </c>
      <c r="T39" s="372">
        <f>Свиньи!K39</f>
        <v>10</v>
      </c>
      <c r="U39" s="372">
        <f>Свиньи!X39</f>
        <v>1300</v>
      </c>
      <c r="V39" s="372">
        <f>Свиньи!Y39</f>
        <v>1300</v>
      </c>
      <c r="W39" s="373">
        <f>'другие '!G39</f>
        <v>5</v>
      </c>
      <c r="X39" s="373">
        <f>'другие '!H39</f>
        <v>130</v>
      </c>
      <c r="Y39" s="373">
        <f>'другие '!J39+'другие '!I39</f>
        <v>310</v>
      </c>
      <c r="Z39" s="373">
        <f>'другие '!K39+'другие '!L39</f>
        <v>10</v>
      </c>
      <c r="AA39" s="373">
        <f>'другие '!N39+'другие '!M39</f>
        <v>3</v>
      </c>
      <c r="AB39" s="373">
        <f>'другие '!V39</f>
        <v>13456</v>
      </c>
      <c r="AC39" s="374">
        <f t="shared" si="0"/>
        <v>22080</v>
      </c>
      <c r="AD39" s="374">
        <f t="shared" si="1"/>
        <v>10110</v>
      </c>
      <c r="AE39" s="374">
        <f t="shared" si="2"/>
        <v>11005</v>
      </c>
      <c r="AF39" s="374">
        <f t="shared" si="3"/>
        <v>5948</v>
      </c>
      <c r="AG39" s="374">
        <f t="shared" si="4"/>
        <v>133916</v>
      </c>
      <c r="AH39" s="374">
        <f t="shared" si="5"/>
        <v>73526</v>
      </c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</row>
    <row r="40" spans="1:48" s="6" customFormat="1" x14ac:dyDescent="0.25">
      <c r="A40" s="52">
        <v>36</v>
      </c>
      <c r="B40" s="50" t="s">
        <v>127</v>
      </c>
      <c r="C40" s="172">
        <f>КРС!G40</f>
        <v>38800</v>
      </c>
      <c r="D40" s="172">
        <f>КРС!H40</f>
        <v>20400</v>
      </c>
      <c r="E40" s="172">
        <f>КРС!R40</f>
        <v>19400</v>
      </c>
      <c r="F40" s="172">
        <f>КРС!S40</f>
        <v>10140</v>
      </c>
      <c r="G40" s="172">
        <f>КРС!AX40</f>
        <v>176740</v>
      </c>
      <c r="H40" s="172">
        <f>КРС!AY40</f>
        <v>81680</v>
      </c>
      <c r="I40" s="370">
        <f>лошади!G40</f>
        <v>2560</v>
      </c>
      <c r="J40" s="370">
        <f>лошади!H40</f>
        <v>750</v>
      </c>
      <c r="K40" s="370">
        <f>лошади!M40</f>
        <v>720</v>
      </c>
      <c r="L40" s="370">
        <f>лошади!N40</f>
        <v>300</v>
      </c>
      <c r="M40" s="371">
        <f>лошади!AG40</f>
        <v>2985</v>
      </c>
      <c r="N40" s="371">
        <f>лошади!AH40</f>
        <v>1182</v>
      </c>
      <c r="O40" s="153">
        <f>МРС!G40</f>
        <v>1950</v>
      </c>
      <c r="P40" s="153">
        <f>МРС!H40</f>
        <v>1950</v>
      </c>
      <c r="Q40" s="153">
        <f>МРС!S40</f>
        <v>30000</v>
      </c>
      <c r="R40" s="153">
        <f>МРС!T40</f>
        <v>30000</v>
      </c>
      <c r="S40" s="372">
        <f>Свиньи!J40</f>
        <v>20</v>
      </c>
      <c r="T40" s="372">
        <f>Свиньи!K40</f>
        <v>20</v>
      </c>
      <c r="U40" s="372">
        <f>Свиньи!X40</f>
        <v>5300</v>
      </c>
      <c r="V40" s="372">
        <f>Свиньи!Y40</f>
        <v>5300</v>
      </c>
      <c r="W40" s="373">
        <f>'другие '!G40</f>
        <v>5</v>
      </c>
      <c r="X40" s="373">
        <f>'другие '!H40</f>
        <v>320</v>
      </c>
      <c r="Y40" s="373">
        <f>'другие '!J40+'другие '!I40</f>
        <v>270</v>
      </c>
      <c r="Z40" s="373">
        <f>'другие '!K40+'другие '!L40</f>
        <v>10</v>
      </c>
      <c r="AA40" s="373">
        <f>'другие '!N40+'другие '!M40</f>
        <v>10</v>
      </c>
      <c r="AB40" s="373">
        <f>'другие '!V40</f>
        <v>22213</v>
      </c>
      <c r="AC40" s="374">
        <f t="shared" si="0"/>
        <v>41360</v>
      </c>
      <c r="AD40" s="374">
        <f t="shared" si="1"/>
        <v>21150</v>
      </c>
      <c r="AE40" s="374">
        <f t="shared" si="2"/>
        <v>22695</v>
      </c>
      <c r="AF40" s="374">
        <f t="shared" si="3"/>
        <v>13025</v>
      </c>
      <c r="AG40" s="374">
        <f t="shared" si="4"/>
        <v>237238</v>
      </c>
      <c r="AH40" s="374">
        <f t="shared" si="5"/>
        <v>140375</v>
      </c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</row>
    <row r="41" spans="1:48" s="6" customFormat="1" x14ac:dyDescent="0.25">
      <c r="A41" s="52">
        <v>37</v>
      </c>
      <c r="B41" s="5" t="s">
        <v>128</v>
      </c>
      <c r="C41" s="172">
        <f>КРС!G41</f>
        <v>34800</v>
      </c>
      <c r="D41" s="172">
        <f>КРС!H41</f>
        <v>16200</v>
      </c>
      <c r="E41" s="172">
        <f>КРС!R41</f>
        <v>17400</v>
      </c>
      <c r="F41" s="172">
        <f>КРС!S41</f>
        <v>8160</v>
      </c>
      <c r="G41" s="172">
        <f>КРС!AX41</f>
        <v>157000</v>
      </c>
      <c r="H41" s="172">
        <f>КРС!AY41</f>
        <v>67200</v>
      </c>
      <c r="I41" s="370">
        <f>лошади!G41</f>
        <v>4000</v>
      </c>
      <c r="J41" s="370">
        <f>лошади!H41</f>
        <v>1100</v>
      </c>
      <c r="K41" s="370">
        <f>лошади!M41</f>
        <v>1250</v>
      </c>
      <c r="L41" s="370">
        <f>лошади!N41</f>
        <v>470</v>
      </c>
      <c r="M41" s="371">
        <f>лошади!AG41</f>
        <v>5677</v>
      </c>
      <c r="N41" s="371">
        <f>лошади!AH41</f>
        <v>1816</v>
      </c>
      <c r="O41" s="153">
        <f>МРС!G41</f>
        <v>1200</v>
      </c>
      <c r="P41" s="153">
        <f>МРС!H41</f>
        <v>1100</v>
      </c>
      <c r="Q41" s="153">
        <f>МРС!S41</f>
        <v>19300</v>
      </c>
      <c r="R41" s="153">
        <f>МРС!T41</f>
        <v>9100</v>
      </c>
      <c r="S41" s="372">
        <f>Свиньи!J41</f>
        <v>30</v>
      </c>
      <c r="T41" s="372">
        <f>Свиньи!K41</f>
        <v>30</v>
      </c>
      <c r="U41" s="372">
        <f>Свиньи!X41</f>
        <v>11000</v>
      </c>
      <c r="V41" s="372">
        <f>Свиньи!Y41</f>
        <v>11000</v>
      </c>
      <c r="W41" s="373">
        <f>'другие '!G41</f>
        <v>7</v>
      </c>
      <c r="X41" s="373">
        <f>'другие '!H41</f>
        <v>140</v>
      </c>
      <c r="Y41" s="373">
        <f>'другие '!J41+'другие '!I41</f>
        <v>340</v>
      </c>
      <c r="Z41" s="373">
        <f>'другие '!K41+'другие '!L41</f>
        <v>100</v>
      </c>
      <c r="AA41" s="373">
        <f>'другие '!N41+'другие '!M41</f>
        <v>9</v>
      </c>
      <c r="AB41" s="373">
        <f>'другие '!V41</f>
        <v>12646</v>
      </c>
      <c r="AC41" s="374">
        <f t="shared" si="0"/>
        <v>38800</v>
      </c>
      <c r="AD41" s="374">
        <f t="shared" si="1"/>
        <v>17300</v>
      </c>
      <c r="AE41" s="374">
        <f t="shared" si="2"/>
        <v>20467</v>
      </c>
      <c r="AF41" s="374">
        <f t="shared" si="3"/>
        <v>10356</v>
      </c>
      <c r="AG41" s="374">
        <f t="shared" si="4"/>
        <v>205623</v>
      </c>
      <c r="AH41" s="374">
        <f t="shared" si="5"/>
        <v>101762</v>
      </c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s="6" customFormat="1" x14ac:dyDescent="0.25">
      <c r="A42" s="52">
        <v>38</v>
      </c>
      <c r="B42" s="5" t="s">
        <v>129</v>
      </c>
      <c r="C42" s="12">
        <f>КРС!G42</f>
        <v>19800</v>
      </c>
      <c r="D42" s="12">
        <f>КРС!H42</f>
        <v>10000</v>
      </c>
      <c r="E42" s="12">
        <f>КРС!R42</f>
        <v>9000</v>
      </c>
      <c r="F42" s="12">
        <f>КРС!S42</f>
        <v>5100</v>
      </c>
      <c r="G42" s="12">
        <f>КРС!AX42</f>
        <v>99700</v>
      </c>
      <c r="H42" s="12">
        <f>КРС!AY42</f>
        <v>48220</v>
      </c>
      <c r="I42" s="13">
        <f>лошади!G42</f>
        <v>1400</v>
      </c>
      <c r="J42" s="13">
        <f>лошади!H42</f>
        <v>800</v>
      </c>
      <c r="K42" s="13">
        <f>лошади!M42</f>
        <v>450</v>
      </c>
      <c r="L42" s="13">
        <f>лошади!N42</f>
        <v>320</v>
      </c>
      <c r="M42" s="12">
        <f>лошади!AG42</f>
        <v>2500</v>
      </c>
      <c r="N42" s="12">
        <f>лошади!AH42</f>
        <v>1272</v>
      </c>
      <c r="O42" s="12">
        <f>МРС!G42</f>
        <v>2000</v>
      </c>
      <c r="P42" s="12">
        <f>МРС!H42</f>
        <v>2000</v>
      </c>
      <c r="Q42" s="12">
        <f>МРС!S42</f>
        <v>38200</v>
      </c>
      <c r="R42" s="12">
        <f>МРС!T42</f>
        <v>32666</v>
      </c>
      <c r="S42" s="12">
        <f>Свиньи!J42</f>
        <v>30</v>
      </c>
      <c r="T42" s="12">
        <f>Свиньи!K42</f>
        <v>5</v>
      </c>
      <c r="U42" s="12">
        <f>Свиньи!X42</f>
        <v>700</v>
      </c>
      <c r="V42" s="12">
        <f>Свиньи!Y42</f>
        <v>700</v>
      </c>
      <c r="W42" s="12">
        <f>'другие '!G42</f>
        <v>5</v>
      </c>
      <c r="X42" s="12">
        <f>'другие '!H42</f>
        <v>140</v>
      </c>
      <c r="Y42" s="12">
        <f>'другие '!J42+'другие '!I42</f>
        <v>290</v>
      </c>
      <c r="Z42" s="12">
        <f>'другие '!K42+'другие '!L42</f>
        <v>10</v>
      </c>
      <c r="AA42" s="12">
        <f>'другие '!N42+'другие '!M42</f>
        <v>3</v>
      </c>
      <c r="AB42" s="12">
        <f>'другие '!V42</f>
        <v>13720</v>
      </c>
      <c r="AC42" s="12">
        <f t="shared" si="0"/>
        <v>21200</v>
      </c>
      <c r="AD42" s="12">
        <f t="shared" si="1"/>
        <v>10800</v>
      </c>
      <c r="AE42" s="12">
        <f t="shared" si="2"/>
        <v>11925</v>
      </c>
      <c r="AF42" s="12">
        <f t="shared" si="3"/>
        <v>7873</v>
      </c>
      <c r="AG42" s="12">
        <f t="shared" si="4"/>
        <v>154820</v>
      </c>
      <c r="AH42" s="12">
        <f t="shared" si="5"/>
        <v>96578</v>
      </c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</row>
    <row r="43" spans="1:48" s="6" customFormat="1" x14ac:dyDescent="0.25">
      <c r="A43" s="52">
        <v>39</v>
      </c>
      <c r="B43" s="541" t="s">
        <v>130</v>
      </c>
      <c r="C43" s="12">
        <f>КРС!G43</f>
        <v>17600</v>
      </c>
      <c r="D43" s="12">
        <f>КРС!H43</f>
        <v>9850</v>
      </c>
      <c r="E43" s="12">
        <f>КРС!R43</f>
        <v>7900</v>
      </c>
      <c r="F43" s="12">
        <f>КРС!S43</f>
        <v>5010</v>
      </c>
      <c r="G43" s="12">
        <f>КРС!AX43</f>
        <v>92700</v>
      </c>
      <c r="H43" s="12">
        <f>КРС!AY43</f>
        <v>42280</v>
      </c>
      <c r="I43" s="13">
        <f>лошади!G43</f>
        <v>740</v>
      </c>
      <c r="J43" s="13">
        <f>лошади!H43</f>
        <v>250</v>
      </c>
      <c r="K43" s="13">
        <f>лошади!M43</f>
        <v>300</v>
      </c>
      <c r="L43" s="13">
        <f>лошади!N43</f>
        <v>100</v>
      </c>
      <c r="M43" s="12">
        <f>лошади!AG43</f>
        <v>937</v>
      </c>
      <c r="N43" s="12">
        <f>лошади!AH43</f>
        <v>302</v>
      </c>
      <c r="O43" s="12">
        <f>МРС!G43</f>
        <v>4780</v>
      </c>
      <c r="P43" s="12">
        <f>МРС!H43</f>
        <v>4700</v>
      </c>
      <c r="Q43" s="12">
        <f>МРС!S43</f>
        <v>49560</v>
      </c>
      <c r="R43" s="12">
        <f>МРС!T43</f>
        <v>47520</v>
      </c>
      <c r="S43" s="12">
        <f>Свиньи!J43</f>
        <v>20</v>
      </c>
      <c r="T43" s="12">
        <f>Свиньи!K43</f>
        <v>20</v>
      </c>
      <c r="U43" s="12">
        <f>Свиньи!X43</f>
        <v>4800</v>
      </c>
      <c r="V43" s="12">
        <f>Свиньи!Y43</f>
        <v>4800</v>
      </c>
      <c r="W43" s="12">
        <f>'другие '!G43</f>
        <v>4</v>
      </c>
      <c r="X43" s="12">
        <f>'другие '!H43</f>
        <v>170</v>
      </c>
      <c r="Y43" s="12">
        <f>'другие '!J43+'другие '!I43</f>
        <v>700</v>
      </c>
      <c r="Z43" s="12">
        <f>'другие '!K43+'другие '!L43</f>
        <v>50</v>
      </c>
      <c r="AA43" s="12">
        <f>'другие '!N43+'другие '!M43</f>
        <v>3</v>
      </c>
      <c r="AB43" s="12">
        <f>'другие '!V43</f>
        <v>21590</v>
      </c>
      <c r="AC43" s="12">
        <f t="shared" si="0"/>
        <v>18340</v>
      </c>
      <c r="AD43" s="12">
        <f t="shared" si="1"/>
        <v>10100</v>
      </c>
      <c r="AE43" s="12">
        <f t="shared" si="2"/>
        <v>13924</v>
      </c>
      <c r="AF43" s="12">
        <f t="shared" si="3"/>
        <v>10757</v>
      </c>
      <c r="AG43" s="12">
        <f t="shared" si="4"/>
        <v>169587</v>
      </c>
      <c r="AH43" s="12">
        <f t="shared" si="5"/>
        <v>116492</v>
      </c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</row>
    <row r="44" spans="1:48" s="6" customFormat="1" x14ac:dyDescent="0.25">
      <c r="A44" s="52">
        <v>40</v>
      </c>
      <c r="B44" s="5" t="s">
        <v>131</v>
      </c>
      <c r="C44" s="172">
        <f>КРС!G44</f>
        <v>44800</v>
      </c>
      <c r="D44" s="172">
        <f>КРС!H44</f>
        <v>19800</v>
      </c>
      <c r="E44" s="172">
        <f>КРС!R44</f>
        <v>23000</v>
      </c>
      <c r="F44" s="172">
        <f>КРС!S44</f>
        <v>10100</v>
      </c>
      <c r="G44" s="172">
        <f>КРС!AX44</f>
        <v>212540</v>
      </c>
      <c r="H44" s="172">
        <f>КРС!AY44</f>
        <v>80475</v>
      </c>
      <c r="I44" s="370">
        <f>лошади!G44</f>
        <v>2900</v>
      </c>
      <c r="J44" s="370">
        <f>лошади!H44</f>
        <v>400</v>
      </c>
      <c r="K44" s="370">
        <f>лошади!M44</f>
        <v>1000</v>
      </c>
      <c r="L44" s="370">
        <f>лошади!N44</f>
        <v>150</v>
      </c>
      <c r="M44" s="371">
        <f>лошади!AG44</f>
        <v>3489</v>
      </c>
      <c r="N44" s="371">
        <f>лошади!AH44</f>
        <v>513</v>
      </c>
      <c r="O44" s="153">
        <f>МРС!G44</f>
        <v>1100</v>
      </c>
      <c r="P44" s="153">
        <f>МРС!H44</f>
        <v>1000</v>
      </c>
      <c r="Q44" s="153">
        <f>МРС!S44</f>
        <v>21800</v>
      </c>
      <c r="R44" s="153">
        <f>МРС!T44</f>
        <v>12827</v>
      </c>
      <c r="S44" s="372">
        <f>Свиньи!J44</f>
        <v>20</v>
      </c>
      <c r="T44" s="372">
        <f>Свиньи!K44</f>
        <v>20</v>
      </c>
      <c r="U44" s="372">
        <f>Свиньи!X44</f>
        <v>1200</v>
      </c>
      <c r="V44" s="372">
        <f>Свиньи!Y44</f>
        <v>1200</v>
      </c>
      <c r="W44" s="373">
        <f>'другие '!G44</f>
        <v>5</v>
      </c>
      <c r="X44" s="373">
        <f>'другие '!H44</f>
        <v>150</v>
      </c>
      <c r="Y44" s="373">
        <f>'другие '!J44+'другие '!I44</f>
        <v>440</v>
      </c>
      <c r="Z44" s="373">
        <f>'другие '!K44+'другие '!L44</f>
        <v>10</v>
      </c>
      <c r="AA44" s="373">
        <f>'другие '!N44+'другие '!M44</f>
        <v>3</v>
      </c>
      <c r="AB44" s="373">
        <f>'другие '!V44</f>
        <v>12640</v>
      </c>
      <c r="AC44" s="374">
        <f t="shared" si="0"/>
        <v>47700</v>
      </c>
      <c r="AD44" s="374">
        <f t="shared" si="1"/>
        <v>20200</v>
      </c>
      <c r="AE44" s="374">
        <f t="shared" si="2"/>
        <v>25725</v>
      </c>
      <c r="AF44" s="374">
        <f t="shared" si="3"/>
        <v>11878</v>
      </c>
      <c r="AG44" s="374">
        <f t="shared" si="4"/>
        <v>251669</v>
      </c>
      <c r="AH44" s="374">
        <f t="shared" si="5"/>
        <v>107655</v>
      </c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</row>
    <row r="45" spans="1:48" s="6" customFormat="1" x14ac:dyDescent="0.25">
      <c r="A45" s="52">
        <v>41</v>
      </c>
      <c r="B45" s="5" t="s">
        <v>132</v>
      </c>
      <c r="C45" s="172">
        <f>КРС!G45</f>
        <v>16200</v>
      </c>
      <c r="D45" s="172">
        <f>КРС!H45</f>
        <v>7950</v>
      </c>
      <c r="E45" s="172">
        <f>КРС!R45</f>
        <v>8200</v>
      </c>
      <c r="F45" s="172">
        <f>КРС!S45</f>
        <v>4000</v>
      </c>
      <c r="G45" s="172">
        <f>КРС!AX45</f>
        <v>72760</v>
      </c>
      <c r="H45" s="172">
        <f>КРС!AY45</f>
        <v>30870</v>
      </c>
      <c r="I45" s="370">
        <f>лошади!G45</f>
        <v>4200</v>
      </c>
      <c r="J45" s="370">
        <f>лошади!H45</f>
        <v>600</v>
      </c>
      <c r="K45" s="370">
        <f>лошади!M45</f>
        <v>1400</v>
      </c>
      <c r="L45" s="370">
        <f>лошади!N45</f>
        <v>230</v>
      </c>
      <c r="M45" s="371">
        <f>лошади!AG45</f>
        <v>4817</v>
      </c>
      <c r="N45" s="371">
        <f>лошади!AH45</f>
        <v>873</v>
      </c>
      <c r="O45" s="153">
        <f>МРС!G45</f>
        <v>2000</v>
      </c>
      <c r="P45" s="153">
        <f>МРС!H45</f>
        <v>1900</v>
      </c>
      <c r="Q45" s="153">
        <f>МРС!S45</f>
        <v>27440</v>
      </c>
      <c r="R45" s="153">
        <f>МРС!T45</f>
        <v>19100</v>
      </c>
      <c r="S45" s="372">
        <f>Свиньи!J45</f>
        <v>10</v>
      </c>
      <c r="T45" s="372">
        <f>Свиньи!K45</f>
        <v>10</v>
      </c>
      <c r="U45" s="372">
        <f>Свиньи!X45</f>
        <v>980</v>
      </c>
      <c r="V45" s="372">
        <f>Свиньи!Y45</f>
        <v>980</v>
      </c>
      <c r="W45" s="373">
        <f>'другие '!G45</f>
        <v>8</v>
      </c>
      <c r="X45" s="373">
        <f>'другие '!H45</f>
        <v>70</v>
      </c>
      <c r="Y45" s="373">
        <f>'другие '!J45+'другие '!I45</f>
        <v>630</v>
      </c>
      <c r="Z45" s="373">
        <f>'другие '!K45+'другие '!L45</f>
        <v>10</v>
      </c>
      <c r="AA45" s="373">
        <f>'другие '!N45+'другие '!M45</f>
        <v>3</v>
      </c>
      <c r="AB45" s="373">
        <f>'другие '!V45</f>
        <v>8100</v>
      </c>
      <c r="AC45" s="374">
        <f t="shared" si="0"/>
        <v>20400</v>
      </c>
      <c r="AD45" s="374">
        <f t="shared" si="1"/>
        <v>8550</v>
      </c>
      <c r="AE45" s="374">
        <f t="shared" si="2"/>
        <v>12328</v>
      </c>
      <c r="AF45" s="374">
        <f t="shared" si="3"/>
        <v>6861</v>
      </c>
      <c r="AG45" s="374">
        <f t="shared" si="4"/>
        <v>114097</v>
      </c>
      <c r="AH45" s="374">
        <f t="shared" si="5"/>
        <v>59923</v>
      </c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</row>
    <row r="46" spans="1:48" s="6" customFormat="1" x14ac:dyDescent="0.25">
      <c r="A46" s="52">
        <v>42</v>
      </c>
      <c r="B46" s="541" t="s">
        <v>133</v>
      </c>
      <c r="C46" s="12">
        <f>КРС!G46</f>
        <v>14800</v>
      </c>
      <c r="D46" s="12">
        <f>КРС!H46</f>
        <v>8820</v>
      </c>
      <c r="E46" s="12">
        <f>КРС!R46</f>
        <v>7165</v>
      </c>
      <c r="F46" s="12">
        <f>КРС!S46</f>
        <v>4400</v>
      </c>
      <c r="G46" s="12">
        <f>КРС!AX46</f>
        <v>79600</v>
      </c>
      <c r="H46" s="12">
        <f>КРС!AY46</f>
        <v>45150</v>
      </c>
      <c r="I46" s="13">
        <f>лошади!G46</f>
        <v>3160</v>
      </c>
      <c r="J46" s="13">
        <f>лошади!H46</f>
        <v>2000</v>
      </c>
      <c r="K46" s="13">
        <f>лошади!M46</f>
        <v>1200</v>
      </c>
      <c r="L46" s="13">
        <f>лошади!N46</f>
        <v>720</v>
      </c>
      <c r="M46" s="12">
        <f>лошади!AG46</f>
        <v>4214</v>
      </c>
      <c r="N46" s="12">
        <f>лошади!AH46</f>
        <v>2420</v>
      </c>
      <c r="O46" s="12">
        <f>МРС!G46</f>
        <v>2000</v>
      </c>
      <c r="P46" s="12">
        <f>МРС!H46</f>
        <v>2000</v>
      </c>
      <c r="Q46" s="12">
        <f>МРС!S46</f>
        <v>27810</v>
      </c>
      <c r="R46" s="12">
        <f>МРС!T46</f>
        <v>26645</v>
      </c>
      <c r="S46" s="12">
        <f>Свиньи!J46</f>
        <v>5</v>
      </c>
      <c r="T46" s="12">
        <f>Свиньи!K46</f>
        <v>5</v>
      </c>
      <c r="U46" s="12">
        <f>Свиньи!X46</f>
        <v>1480</v>
      </c>
      <c r="V46" s="12">
        <f>Свиньи!Y46</f>
        <v>1480</v>
      </c>
      <c r="W46" s="12">
        <f>'другие '!G46</f>
        <v>5</v>
      </c>
      <c r="X46" s="12">
        <f>'другие '!H46</f>
        <v>100</v>
      </c>
      <c r="Y46" s="12">
        <f>'другие '!J46+'другие '!I46</f>
        <v>180</v>
      </c>
      <c r="Z46" s="12">
        <f>'другие '!K46+'другие '!L46</f>
        <v>10</v>
      </c>
      <c r="AA46" s="12">
        <f>'другие '!N46+'другие '!M46</f>
        <v>3</v>
      </c>
      <c r="AB46" s="12">
        <f>'другие '!V46</f>
        <v>15290</v>
      </c>
      <c r="AC46" s="12">
        <f t="shared" si="0"/>
        <v>17960</v>
      </c>
      <c r="AD46" s="12">
        <f t="shared" si="1"/>
        <v>10820</v>
      </c>
      <c r="AE46" s="12">
        <f t="shared" si="2"/>
        <v>10665</v>
      </c>
      <c r="AF46" s="12">
        <f t="shared" si="3"/>
        <v>7423</v>
      </c>
      <c r="AG46" s="12">
        <f t="shared" si="4"/>
        <v>128394</v>
      </c>
      <c r="AH46" s="12">
        <f t="shared" si="5"/>
        <v>90985</v>
      </c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s="6" customFormat="1" x14ac:dyDescent="0.25">
      <c r="A47" s="52">
        <v>43</v>
      </c>
      <c r="B47" s="5" t="s">
        <v>134</v>
      </c>
      <c r="C47" s="172">
        <f>КРС!G47</f>
        <v>33900</v>
      </c>
      <c r="D47" s="172">
        <f>КРС!H47</f>
        <v>19200</v>
      </c>
      <c r="E47" s="172">
        <f>КРС!R47</f>
        <v>16400</v>
      </c>
      <c r="F47" s="172">
        <f>КРС!S47</f>
        <v>9300</v>
      </c>
      <c r="G47" s="172">
        <f>КРС!AX47</f>
        <v>137970</v>
      </c>
      <c r="H47" s="172">
        <f>КРС!AY47</f>
        <v>71640</v>
      </c>
      <c r="I47" s="370">
        <f>лошади!G47</f>
        <v>2680</v>
      </c>
      <c r="J47" s="370">
        <f>лошади!H47</f>
        <v>1200</v>
      </c>
      <c r="K47" s="370">
        <f>лошади!M47</f>
        <v>1000</v>
      </c>
      <c r="L47" s="370">
        <f>лошади!N47</f>
        <v>430</v>
      </c>
      <c r="M47" s="371">
        <f>лошади!AG47</f>
        <v>3309</v>
      </c>
      <c r="N47" s="371">
        <f>лошади!AH47</f>
        <v>1805</v>
      </c>
      <c r="O47" s="153">
        <f>МРС!G47</f>
        <v>2000</v>
      </c>
      <c r="P47" s="153">
        <f>МРС!H47</f>
        <v>1860</v>
      </c>
      <c r="Q47" s="153">
        <f>МРС!S47</f>
        <v>32300</v>
      </c>
      <c r="R47" s="153">
        <f>МРС!T47</f>
        <v>27160</v>
      </c>
      <c r="S47" s="372">
        <f>Свиньи!J47</f>
        <v>5</v>
      </c>
      <c r="T47" s="372">
        <f>Свиньи!K47</f>
        <v>5</v>
      </c>
      <c r="U47" s="372">
        <f>Свиньи!X47</f>
        <v>150</v>
      </c>
      <c r="V47" s="372">
        <f>Свиньи!Y47</f>
        <v>150</v>
      </c>
      <c r="W47" s="373">
        <f>'другие '!G47</f>
        <v>15</v>
      </c>
      <c r="X47" s="373">
        <f>'другие '!H47</f>
        <v>100</v>
      </c>
      <c r="Y47" s="373">
        <f>'другие '!J47+'другие '!I47</f>
        <v>360</v>
      </c>
      <c r="Z47" s="373">
        <f>'другие '!K47+'другие '!L47</f>
        <v>10</v>
      </c>
      <c r="AA47" s="373">
        <f>'другие '!N47+'другие '!M47</f>
        <v>3</v>
      </c>
      <c r="AB47" s="373">
        <f>'другие '!V47</f>
        <v>11700</v>
      </c>
      <c r="AC47" s="374">
        <f t="shared" si="0"/>
        <v>36580</v>
      </c>
      <c r="AD47" s="374">
        <f t="shared" si="1"/>
        <v>20400</v>
      </c>
      <c r="AE47" s="374">
        <f t="shared" si="2"/>
        <v>19890</v>
      </c>
      <c r="AF47" s="374">
        <f t="shared" si="3"/>
        <v>12083</v>
      </c>
      <c r="AG47" s="374">
        <f t="shared" si="4"/>
        <v>185429</v>
      </c>
      <c r="AH47" s="374">
        <f t="shared" si="5"/>
        <v>112455</v>
      </c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s="6" customFormat="1" x14ac:dyDescent="0.25">
      <c r="A48" s="52">
        <v>44</v>
      </c>
      <c r="B48" s="5" t="s">
        <v>135</v>
      </c>
      <c r="C48" s="172">
        <f>КРС!G48</f>
        <v>60000</v>
      </c>
      <c r="D48" s="172">
        <f>КРС!H48</f>
        <v>18150</v>
      </c>
      <c r="E48" s="172">
        <f>КРС!R48</f>
        <v>29600</v>
      </c>
      <c r="F48" s="172">
        <f>КРС!S48</f>
        <v>8700</v>
      </c>
      <c r="G48" s="172">
        <f>КРС!AX48</f>
        <v>272040</v>
      </c>
      <c r="H48" s="172">
        <f>КРС!AY48</f>
        <v>73155</v>
      </c>
      <c r="I48" s="370">
        <f>лошади!G48</f>
        <v>4520</v>
      </c>
      <c r="J48" s="370">
        <f>лошади!H48</f>
        <v>800</v>
      </c>
      <c r="K48" s="370">
        <f>лошади!M48</f>
        <v>1200</v>
      </c>
      <c r="L48" s="370">
        <f>лошади!N48</f>
        <v>320</v>
      </c>
      <c r="M48" s="371">
        <f>лошади!AG48</f>
        <v>5664</v>
      </c>
      <c r="N48" s="371">
        <f>лошади!AH48</f>
        <v>1234</v>
      </c>
      <c r="O48" s="153">
        <f>МРС!G48</f>
        <v>900</v>
      </c>
      <c r="P48" s="153">
        <f>МРС!H48</f>
        <v>840</v>
      </c>
      <c r="Q48" s="153">
        <f>МРС!S48</f>
        <v>25610</v>
      </c>
      <c r="R48" s="153">
        <f>МРС!T48</f>
        <v>21900</v>
      </c>
      <c r="S48" s="372">
        <f>Свиньи!J48</f>
        <v>110</v>
      </c>
      <c r="T48" s="372">
        <f>Свиньи!K48</f>
        <v>10</v>
      </c>
      <c r="U48" s="372">
        <f>Свиньи!X48</f>
        <v>19228</v>
      </c>
      <c r="V48" s="372">
        <f>Свиньи!Y48</f>
        <v>19226</v>
      </c>
      <c r="W48" s="373">
        <f>'другие '!G48</f>
        <v>5</v>
      </c>
      <c r="X48" s="373">
        <f>'другие '!H48</f>
        <v>260</v>
      </c>
      <c r="Y48" s="373">
        <f>'другие '!J48+'другие '!I48</f>
        <v>410</v>
      </c>
      <c r="Z48" s="373">
        <f>'другие '!K48+'другие '!L48</f>
        <v>2000</v>
      </c>
      <c r="AA48" s="373">
        <f>'другие '!N48+'другие '!M48</f>
        <v>266</v>
      </c>
      <c r="AB48" s="373">
        <f>'другие '!V48</f>
        <v>17724</v>
      </c>
      <c r="AC48" s="374">
        <f t="shared" si="0"/>
        <v>64520</v>
      </c>
      <c r="AD48" s="374">
        <f t="shared" si="1"/>
        <v>18950</v>
      </c>
      <c r="AE48" s="374">
        <f t="shared" si="2"/>
        <v>34485</v>
      </c>
      <c r="AF48" s="374">
        <f t="shared" si="3"/>
        <v>12811</v>
      </c>
      <c r="AG48" s="374">
        <f t="shared" si="4"/>
        <v>340266</v>
      </c>
      <c r="AH48" s="374">
        <f t="shared" si="5"/>
        <v>133239</v>
      </c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s="6" customFormat="1" x14ac:dyDescent="0.25">
      <c r="A49" s="52">
        <v>45</v>
      </c>
      <c r="B49" s="5" t="s">
        <v>136</v>
      </c>
      <c r="C49" s="172">
        <f>КРС!G49</f>
        <v>35200</v>
      </c>
      <c r="D49" s="172">
        <f>КРС!H49</f>
        <v>11400</v>
      </c>
      <c r="E49" s="172">
        <f>КРС!R49</f>
        <v>18950</v>
      </c>
      <c r="F49" s="172">
        <f>КРС!S49</f>
        <v>5460</v>
      </c>
      <c r="G49" s="172">
        <f>КРС!AX49</f>
        <v>187810</v>
      </c>
      <c r="H49" s="172">
        <f>КРС!AY49</f>
        <v>46450</v>
      </c>
      <c r="I49" s="370">
        <f>лошади!G49</f>
        <v>1500</v>
      </c>
      <c r="J49" s="370">
        <f>лошади!H49</f>
        <v>100</v>
      </c>
      <c r="K49" s="370">
        <f>лошади!M49</f>
        <v>500</v>
      </c>
      <c r="L49" s="370">
        <f>лошади!N49</f>
        <v>40</v>
      </c>
      <c r="M49" s="371">
        <f>лошади!AG49</f>
        <v>1856</v>
      </c>
      <c r="N49" s="371">
        <f>лошади!AH49</f>
        <v>138</v>
      </c>
      <c r="O49" s="153">
        <f>МРС!G49</f>
        <v>1200</v>
      </c>
      <c r="P49" s="153">
        <f>МРС!H49</f>
        <v>1160</v>
      </c>
      <c r="Q49" s="153">
        <f>МРС!S49</f>
        <v>27300</v>
      </c>
      <c r="R49" s="153">
        <f>МРС!T49</f>
        <v>23700</v>
      </c>
      <c r="S49" s="372">
        <f>Свиньи!J49</f>
        <v>10</v>
      </c>
      <c r="T49" s="372">
        <f>Свиньи!K49</f>
        <v>10</v>
      </c>
      <c r="U49" s="372">
        <f>Свиньи!X49</f>
        <v>3850</v>
      </c>
      <c r="V49" s="372">
        <f>Свиньи!Y49</f>
        <v>3850</v>
      </c>
      <c r="W49" s="373">
        <f>'другие '!G49</f>
        <v>6</v>
      </c>
      <c r="X49" s="373">
        <f>'другие '!H49</f>
        <v>130</v>
      </c>
      <c r="Y49" s="373">
        <f>'другие '!J49+'другие '!I49</f>
        <v>550</v>
      </c>
      <c r="Z49" s="373">
        <f>'другие '!K49+'другие '!L49</f>
        <v>10</v>
      </c>
      <c r="AA49" s="373">
        <f>'другие '!N49+'другие '!M49</f>
        <v>3</v>
      </c>
      <c r="AB49" s="373">
        <f>'другие '!V49</f>
        <v>12700</v>
      </c>
      <c r="AC49" s="374">
        <f t="shared" si="0"/>
        <v>36700</v>
      </c>
      <c r="AD49" s="374">
        <f t="shared" si="1"/>
        <v>11500</v>
      </c>
      <c r="AE49" s="374">
        <f t="shared" si="2"/>
        <v>21356</v>
      </c>
      <c r="AF49" s="374">
        <f t="shared" si="3"/>
        <v>7369</v>
      </c>
      <c r="AG49" s="374">
        <f t="shared" si="4"/>
        <v>233516</v>
      </c>
      <c r="AH49" s="374">
        <f t="shared" si="5"/>
        <v>86838</v>
      </c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s="6" customFormat="1" x14ac:dyDescent="0.25">
      <c r="A50" s="52">
        <v>46</v>
      </c>
      <c r="B50" s="5" t="s">
        <v>137</v>
      </c>
      <c r="C50" s="172">
        <f>КРС!G50</f>
        <v>34200</v>
      </c>
      <c r="D50" s="172">
        <f>КРС!H50</f>
        <v>14700</v>
      </c>
      <c r="E50" s="172">
        <f>КРС!R50</f>
        <v>16600</v>
      </c>
      <c r="F50" s="172">
        <f>КРС!S50</f>
        <v>7500</v>
      </c>
      <c r="G50" s="172">
        <f>КРС!AX50</f>
        <v>185300</v>
      </c>
      <c r="H50" s="172">
        <f>КРС!AY50</f>
        <v>59400</v>
      </c>
      <c r="I50" s="370">
        <f>лошади!G50</f>
        <v>2760</v>
      </c>
      <c r="J50" s="370">
        <f>лошади!H50</f>
        <v>1000</v>
      </c>
      <c r="K50" s="370">
        <f>лошади!M50</f>
        <v>1050</v>
      </c>
      <c r="L50" s="370">
        <f>лошади!N50</f>
        <v>390</v>
      </c>
      <c r="M50" s="371">
        <f>лошади!AG50</f>
        <v>3516</v>
      </c>
      <c r="N50" s="371">
        <f>лошади!AH50</f>
        <v>1480</v>
      </c>
      <c r="O50" s="153">
        <f>МРС!G50</f>
        <v>1670</v>
      </c>
      <c r="P50" s="153">
        <f>МРС!H50</f>
        <v>1540</v>
      </c>
      <c r="Q50" s="153">
        <f>МРС!S50</f>
        <v>31490</v>
      </c>
      <c r="R50" s="153">
        <f>МРС!T50</f>
        <v>27625</v>
      </c>
      <c r="S50" s="372">
        <f>Свиньи!J50</f>
        <v>10</v>
      </c>
      <c r="T50" s="372">
        <f>Свиньи!K50</f>
        <v>10</v>
      </c>
      <c r="U50" s="372">
        <f>Свиньи!X50</f>
        <v>0</v>
      </c>
      <c r="V50" s="372">
        <f>Свиньи!Y50</f>
        <v>0</v>
      </c>
      <c r="W50" s="373">
        <f>'другие '!G50</f>
        <v>5</v>
      </c>
      <c r="X50" s="373">
        <f>'другие '!H50</f>
        <v>500</v>
      </c>
      <c r="Y50" s="373">
        <f>'другие '!J50+'другие '!I50</f>
        <v>420</v>
      </c>
      <c r="Z50" s="373">
        <f>'другие '!K50+'другие '!L50</f>
        <v>40</v>
      </c>
      <c r="AA50" s="373">
        <f>'другие '!N50+'другие '!M50</f>
        <v>9</v>
      </c>
      <c r="AB50" s="373">
        <f>'другие '!V50</f>
        <v>19700</v>
      </c>
      <c r="AC50" s="374">
        <f t="shared" si="0"/>
        <v>36960</v>
      </c>
      <c r="AD50" s="374">
        <f t="shared" si="1"/>
        <v>15700</v>
      </c>
      <c r="AE50" s="374">
        <f t="shared" si="2"/>
        <v>20295</v>
      </c>
      <c r="AF50" s="374">
        <f t="shared" si="3"/>
        <v>10414</v>
      </c>
      <c r="AG50" s="374">
        <f t="shared" si="4"/>
        <v>240006</v>
      </c>
      <c r="AH50" s="374">
        <f t="shared" si="5"/>
        <v>108205</v>
      </c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s="6" customFormat="1" x14ac:dyDescent="0.25">
      <c r="A51" s="52">
        <v>47</v>
      </c>
      <c r="B51" s="5" t="s">
        <v>138</v>
      </c>
      <c r="C51" s="172">
        <f>КРС!G51</f>
        <v>14700</v>
      </c>
      <c r="D51" s="172">
        <f>КРС!H51</f>
        <v>3200</v>
      </c>
      <c r="E51" s="172">
        <f>КРС!R51</f>
        <v>7000</v>
      </c>
      <c r="F51" s="172">
        <f>КРС!S51</f>
        <v>1560</v>
      </c>
      <c r="G51" s="172">
        <f>КРС!AX51</f>
        <v>72110</v>
      </c>
      <c r="H51" s="172">
        <f>КРС!AY51</f>
        <v>14100</v>
      </c>
      <c r="I51" s="370">
        <f>лошади!G51</f>
        <v>4000</v>
      </c>
      <c r="J51" s="370">
        <f>лошади!H51</f>
        <v>400</v>
      </c>
      <c r="K51" s="370">
        <f>лошади!M51</f>
        <v>1200</v>
      </c>
      <c r="L51" s="370">
        <f>лошади!N51</f>
        <v>150</v>
      </c>
      <c r="M51" s="371">
        <f>лошади!AG51</f>
        <v>8017</v>
      </c>
      <c r="N51" s="371">
        <f>лошади!AH51</f>
        <v>540</v>
      </c>
      <c r="O51" s="153">
        <f>МРС!G51</f>
        <v>600</v>
      </c>
      <c r="P51" s="153">
        <f>МРС!H51</f>
        <v>550</v>
      </c>
      <c r="Q51" s="153">
        <f>МРС!S51</f>
        <v>8200</v>
      </c>
      <c r="R51" s="153">
        <f>МРС!T51</f>
        <v>7000</v>
      </c>
      <c r="S51" s="372">
        <f>Свиньи!J51</f>
        <v>10</v>
      </c>
      <c r="T51" s="372">
        <f>Свиньи!K51</f>
        <v>10</v>
      </c>
      <c r="U51" s="372">
        <f>Свиньи!X51</f>
        <v>3200</v>
      </c>
      <c r="V51" s="372">
        <f>Свиньи!Y51</f>
        <v>3200</v>
      </c>
      <c r="W51" s="373">
        <f>'другие '!G51</f>
        <v>5</v>
      </c>
      <c r="X51" s="373">
        <f>'другие '!H51</f>
        <v>100</v>
      </c>
      <c r="Y51" s="373">
        <f>'другие '!J51+'другие '!I51</f>
        <v>330</v>
      </c>
      <c r="Z51" s="373">
        <f>'другие '!K51+'другие '!L51</f>
        <v>1300</v>
      </c>
      <c r="AA51" s="373">
        <f>'другие '!N51+'другие '!M51</f>
        <v>12</v>
      </c>
      <c r="AB51" s="373">
        <f>'другие '!V51</f>
        <v>7000</v>
      </c>
      <c r="AC51" s="374">
        <f t="shared" si="0"/>
        <v>18700</v>
      </c>
      <c r="AD51" s="374">
        <f t="shared" si="1"/>
        <v>3600</v>
      </c>
      <c r="AE51" s="374">
        <f t="shared" si="2"/>
        <v>10545</v>
      </c>
      <c r="AF51" s="374">
        <f t="shared" si="3"/>
        <v>4017</v>
      </c>
      <c r="AG51" s="374">
        <f t="shared" si="4"/>
        <v>98527</v>
      </c>
      <c r="AH51" s="374">
        <f t="shared" si="5"/>
        <v>31840</v>
      </c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s="6" customFormat="1" x14ac:dyDescent="0.25">
      <c r="A52" s="52">
        <v>48</v>
      </c>
      <c r="B52" s="5" t="s">
        <v>139</v>
      </c>
      <c r="C52" s="172">
        <f>КРС!G52</f>
        <v>35300</v>
      </c>
      <c r="D52" s="172">
        <f>КРС!H52</f>
        <v>27100</v>
      </c>
      <c r="E52" s="172">
        <f>КРС!R52</f>
        <v>17400</v>
      </c>
      <c r="F52" s="172">
        <f>КРС!S52</f>
        <v>13100</v>
      </c>
      <c r="G52" s="172">
        <f>КРС!AX52</f>
        <v>149100</v>
      </c>
      <c r="H52" s="172">
        <f>КРС!AY52</f>
        <v>107620</v>
      </c>
      <c r="I52" s="370">
        <f>лошади!G52</f>
        <v>7200</v>
      </c>
      <c r="J52" s="370">
        <f>лошади!H52</f>
        <v>3500</v>
      </c>
      <c r="K52" s="370">
        <f>лошади!M52</f>
        <v>5000</v>
      </c>
      <c r="L52" s="370">
        <f>лошади!N52</f>
        <v>1460</v>
      </c>
      <c r="M52" s="371">
        <f>лошади!AG52</f>
        <v>11238</v>
      </c>
      <c r="N52" s="371">
        <f>лошади!AH52</f>
        <v>5786</v>
      </c>
      <c r="O52" s="153">
        <f>МРС!G52</f>
        <v>11500</v>
      </c>
      <c r="P52" s="153">
        <f>МРС!H52</f>
        <v>11500</v>
      </c>
      <c r="Q52" s="153">
        <f>МРС!S52</f>
        <v>39600</v>
      </c>
      <c r="R52" s="153">
        <f>МРС!T52</f>
        <v>36650</v>
      </c>
      <c r="S52" s="372">
        <f>Свиньи!J52</f>
        <v>5</v>
      </c>
      <c r="T52" s="372">
        <f>Свиньи!K52</f>
        <v>5</v>
      </c>
      <c r="U52" s="372">
        <f>Свиньи!X52</f>
        <v>520</v>
      </c>
      <c r="V52" s="372">
        <f>Свиньи!Y52</f>
        <v>520</v>
      </c>
      <c r="W52" s="373">
        <f>'другие '!G52</f>
        <v>4</v>
      </c>
      <c r="X52" s="373">
        <f>'другие '!H52</f>
        <v>250</v>
      </c>
      <c r="Y52" s="373">
        <f>'другие '!J52+'другие '!I52</f>
        <v>130</v>
      </c>
      <c r="Z52" s="373">
        <f>'другие '!K52+'другие '!L52</f>
        <v>10</v>
      </c>
      <c r="AA52" s="373">
        <f>'другие '!N52+'другие '!M52</f>
        <v>10</v>
      </c>
      <c r="AB52" s="373">
        <f>'другие '!V52</f>
        <v>22400</v>
      </c>
      <c r="AC52" s="374">
        <f t="shared" si="0"/>
        <v>42500</v>
      </c>
      <c r="AD52" s="374">
        <f t="shared" si="1"/>
        <v>30600</v>
      </c>
      <c r="AE52" s="374">
        <f t="shared" si="2"/>
        <v>34299</v>
      </c>
      <c r="AF52" s="374">
        <f t="shared" si="3"/>
        <v>26469</v>
      </c>
      <c r="AG52" s="374">
        <f t="shared" si="4"/>
        <v>222858</v>
      </c>
      <c r="AH52" s="374">
        <f t="shared" si="5"/>
        <v>172976</v>
      </c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s="6" customFormat="1" x14ac:dyDescent="0.25">
      <c r="A53" s="52">
        <v>49</v>
      </c>
      <c r="B53" s="541" t="s">
        <v>140</v>
      </c>
      <c r="C53" s="12">
        <f>КРС!G53</f>
        <v>34800</v>
      </c>
      <c r="D53" s="12">
        <f>КРС!H53</f>
        <v>14850</v>
      </c>
      <c r="E53" s="12">
        <f>КРС!R53</f>
        <v>16800</v>
      </c>
      <c r="F53" s="12">
        <f>КРС!S53</f>
        <v>7400</v>
      </c>
      <c r="G53" s="12">
        <f>КРС!AX53</f>
        <v>184000</v>
      </c>
      <c r="H53" s="12">
        <f>КРС!AY53</f>
        <v>72100</v>
      </c>
      <c r="I53" s="13">
        <f>лошади!G53</f>
        <v>1860</v>
      </c>
      <c r="J53" s="13">
        <f>лошади!H53</f>
        <v>1300</v>
      </c>
      <c r="K53" s="13">
        <f>лошади!M53</f>
        <v>600</v>
      </c>
      <c r="L53" s="13">
        <f>лошади!N53</f>
        <v>370</v>
      </c>
      <c r="M53" s="12">
        <f>лошади!AG53</f>
        <v>2720</v>
      </c>
      <c r="N53" s="12">
        <f>лошади!AH53</f>
        <v>1442</v>
      </c>
      <c r="O53" s="12">
        <f>МРС!G53</f>
        <v>1400</v>
      </c>
      <c r="P53" s="12">
        <f>МРС!H53</f>
        <v>1310</v>
      </c>
      <c r="Q53" s="12">
        <f>МРС!S53</f>
        <v>31800</v>
      </c>
      <c r="R53" s="12">
        <f>МРС!T53</f>
        <v>25300</v>
      </c>
      <c r="S53" s="12">
        <f>Свиньи!J53</f>
        <v>20</v>
      </c>
      <c r="T53" s="12">
        <f>Свиньи!K53</f>
        <v>20</v>
      </c>
      <c r="U53" s="12">
        <f>Свиньи!X53</f>
        <v>6600</v>
      </c>
      <c r="V53" s="12">
        <f>Свиньи!Y53</f>
        <v>6600</v>
      </c>
      <c r="W53" s="12">
        <f>'другие '!G53</f>
        <v>11</v>
      </c>
      <c r="X53" s="12">
        <f>'другие '!H53</f>
        <v>100</v>
      </c>
      <c r="Y53" s="12">
        <f>'другие '!J53+'другие '!I53</f>
        <v>280</v>
      </c>
      <c r="Z53" s="12">
        <f>'другие '!K53+'другие '!L53</f>
        <v>25</v>
      </c>
      <c r="AA53" s="12">
        <f>'другие '!N53+'другие '!M53</f>
        <v>3</v>
      </c>
      <c r="AB53" s="12">
        <f>'другие '!V53</f>
        <v>14060</v>
      </c>
      <c r="AC53" s="12">
        <f t="shared" si="0"/>
        <v>36660</v>
      </c>
      <c r="AD53" s="12">
        <f t="shared" si="1"/>
        <v>16150</v>
      </c>
      <c r="AE53" s="12">
        <f t="shared" si="2"/>
        <v>19236</v>
      </c>
      <c r="AF53" s="12">
        <f t="shared" si="3"/>
        <v>9519</v>
      </c>
      <c r="AG53" s="12">
        <f t="shared" si="4"/>
        <v>239180</v>
      </c>
      <c r="AH53" s="12">
        <f t="shared" si="5"/>
        <v>119502</v>
      </c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s="6" customFormat="1" x14ac:dyDescent="0.25">
      <c r="A54" s="52">
        <v>50</v>
      </c>
      <c r="B54" s="5" t="s">
        <v>141</v>
      </c>
      <c r="C54" s="172">
        <f>КРС!G54</f>
        <v>29500</v>
      </c>
      <c r="D54" s="172">
        <f>КРС!H54</f>
        <v>19700</v>
      </c>
      <c r="E54" s="172">
        <f>КРС!R54</f>
        <v>15000</v>
      </c>
      <c r="F54" s="172">
        <f>КРС!S54</f>
        <v>10100</v>
      </c>
      <c r="G54" s="172">
        <f>КРС!AX54</f>
        <v>128200</v>
      </c>
      <c r="H54" s="172">
        <f>КРС!AY54</f>
        <v>82500</v>
      </c>
      <c r="I54" s="370">
        <f>лошади!G54</f>
        <v>5000</v>
      </c>
      <c r="J54" s="370">
        <f>лошади!H54</f>
        <v>2600</v>
      </c>
      <c r="K54" s="370">
        <f>лошади!M54</f>
        <v>1700</v>
      </c>
      <c r="L54" s="370">
        <f>лошади!N54</f>
        <v>1100</v>
      </c>
      <c r="M54" s="371">
        <f>лошади!AG54</f>
        <v>6926</v>
      </c>
      <c r="N54" s="371">
        <f>лошади!AH54</f>
        <v>3651</v>
      </c>
      <c r="O54" s="153">
        <f>МРС!G54</f>
        <v>3000</v>
      </c>
      <c r="P54" s="153">
        <f>МРС!H54</f>
        <v>2800</v>
      </c>
      <c r="Q54" s="153">
        <f>МРС!S54</f>
        <v>46200</v>
      </c>
      <c r="R54" s="153">
        <f>МРС!T54</f>
        <v>36000</v>
      </c>
      <c r="S54" s="372">
        <f>Свиньи!J54</f>
        <v>10</v>
      </c>
      <c r="T54" s="372">
        <f>Свиньи!K54</f>
        <v>10</v>
      </c>
      <c r="U54" s="372">
        <f>Свиньи!X54</f>
        <v>4800</v>
      </c>
      <c r="V54" s="372">
        <f>Свиньи!Y54</f>
        <v>4800</v>
      </c>
      <c r="W54" s="373">
        <f>'другие '!G54</f>
        <v>3</v>
      </c>
      <c r="X54" s="373">
        <f>'другие '!H54</f>
        <v>150</v>
      </c>
      <c r="Y54" s="373">
        <f>'другие '!J54+'другие '!I54</f>
        <v>150</v>
      </c>
      <c r="Z54" s="373">
        <f>'другие '!K54+'другие '!L54</f>
        <v>10</v>
      </c>
      <c r="AA54" s="373">
        <f>'другие '!N54+'другие '!M54</f>
        <v>3</v>
      </c>
      <c r="AB54" s="373">
        <f>'другие '!V54</f>
        <v>17588</v>
      </c>
      <c r="AC54" s="374">
        <f t="shared" si="0"/>
        <v>34500</v>
      </c>
      <c r="AD54" s="374">
        <f t="shared" si="1"/>
        <v>22300</v>
      </c>
      <c r="AE54" s="374">
        <f t="shared" si="2"/>
        <v>20023</v>
      </c>
      <c r="AF54" s="374">
        <f t="shared" si="3"/>
        <v>14326</v>
      </c>
      <c r="AG54" s="374">
        <f t="shared" si="4"/>
        <v>203714</v>
      </c>
      <c r="AH54" s="374">
        <f t="shared" si="5"/>
        <v>144539</v>
      </c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s="6" customFormat="1" x14ac:dyDescent="0.25">
      <c r="A55" s="52">
        <v>51</v>
      </c>
      <c r="B55" s="5" t="s">
        <v>142</v>
      </c>
      <c r="C55" s="172">
        <f>КРС!G55</f>
        <v>44700</v>
      </c>
      <c r="D55" s="172">
        <f>КРС!H55</f>
        <v>9710</v>
      </c>
      <c r="E55" s="172">
        <f>КРС!R55</f>
        <v>22000</v>
      </c>
      <c r="F55" s="172">
        <f>КРС!S55</f>
        <v>4920</v>
      </c>
      <c r="G55" s="172">
        <f>КРС!AX55</f>
        <v>212600</v>
      </c>
      <c r="H55" s="172">
        <f>КРС!AY55</f>
        <v>38700</v>
      </c>
      <c r="I55" s="370">
        <f>лошади!G55</f>
        <v>2060</v>
      </c>
      <c r="J55" s="370">
        <f>лошади!H55</f>
        <v>350</v>
      </c>
      <c r="K55" s="370">
        <f>лошади!M55</f>
        <v>640</v>
      </c>
      <c r="L55" s="370">
        <f>лошади!N55</f>
        <v>150</v>
      </c>
      <c r="M55" s="371">
        <f>лошади!AG55</f>
        <v>2586</v>
      </c>
      <c r="N55" s="371">
        <f>лошади!AH55</f>
        <v>520</v>
      </c>
      <c r="O55" s="153">
        <f>МРС!G55</f>
        <v>900</v>
      </c>
      <c r="P55" s="153">
        <f>МРС!H55</f>
        <v>850</v>
      </c>
      <c r="Q55" s="153">
        <f>МРС!S55</f>
        <v>13700</v>
      </c>
      <c r="R55" s="153">
        <f>МРС!T55</f>
        <v>13000</v>
      </c>
      <c r="S55" s="372">
        <f>Свиньи!J55</f>
        <v>5</v>
      </c>
      <c r="T55" s="372">
        <f>Свиньи!K55</f>
        <v>5</v>
      </c>
      <c r="U55" s="372">
        <f>Свиньи!X55</f>
        <v>600</v>
      </c>
      <c r="V55" s="372">
        <f>Свиньи!Y55</f>
        <v>600</v>
      </c>
      <c r="W55" s="373">
        <f>'другие '!G55</f>
        <v>7</v>
      </c>
      <c r="X55" s="373">
        <f>'другие '!H55</f>
        <v>120</v>
      </c>
      <c r="Y55" s="373">
        <f>'другие '!J55+'другие '!I55</f>
        <v>250</v>
      </c>
      <c r="Z55" s="373">
        <f>'другие '!K55+'другие '!L55</f>
        <v>30</v>
      </c>
      <c r="AA55" s="373">
        <f>'другие '!N55+'другие '!M55</f>
        <v>3</v>
      </c>
      <c r="AB55" s="373">
        <f>'другие '!V55</f>
        <v>11140</v>
      </c>
      <c r="AC55" s="374">
        <f t="shared" si="0"/>
        <v>46760</v>
      </c>
      <c r="AD55" s="374">
        <f t="shared" si="1"/>
        <v>10060</v>
      </c>
      <c r="AE55" s="374">
        <f t="shared" si="2"/>
        <v>23952</v>
      </c>
      <c r="AF55" s="374">
        <f t="shared" si="3"/>
        <v>6335</v>
      </c>
      <c r="AG55" s="374">
        <f t="shared" si="4"/>
        <v>240626</v>
      </c>
      <c r="AH55" s="374">
        <f t="shared" si="5"/>
        <v>63960</v>
      </c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s="6" customFormat="1" x14ac:dyDescent="0.25">
      <c r="A56" s="52">
        <v>52</v>
      </c>
      <c r="B56" s="5" t="s">
        <v>143</v>
      </c>
      <c r="C56" s="172">
        <f>КРС!G56</f>
        <v>23200</v>
      </c>
      <c r="D56" s="172">
        <f>КРС!H56</f>
        <v>11400</v>
      </c>
      <c r="E56" s="172">
        <f>КРС!R56</f>
        <v>11800</v>
      </c>
      <c r="F56" s="172">
        <f>КРС!S56</f>
        <v>5450</v>
      </c>
      <c r="G56" s="172">
        <f>КРС!AX56</f>
        <v>103460</v>
      </c>
      <c r="H56" s="172">
        <f>КРС!AY56</f>
        <v>51650</v>
      </c>
      <c r="I56" s="370">
        <f>лошади!G56</f>
        <v>2400</v>
      </c>
      <c r="J56" s="370">
        <f>лошади!H56</f>
        <v>1600</v>
      </c>
      <c r="K56" s="370">
        <f>лошади!M56</f>
        <v>800</v>
      </c>
      <c r="L56" s="370">
        <f>лошади!N56</f>
        <v>670</v>
      </c>
      <c r="M56" s="371">
        <f>лошади!AG56</f>
        <v>3236</v>
      </c>
      <c r="N56" s="371">
        <f>лошади!AH56</f>
        <v>2623</v>
      </c>
      <c r="O56" s="153">
        <f>МРС!G56</f>
        <v>1200</v>
      </c>
      <c r="P56" s="153">
        <f>МРС!H56</f>
        <v>1150</v>
      </c>
      <c r="Q56" s="153">
        <f>МРС!S56</f>
        <v>24580</v>
      </c>
      <c r="R56" s="153">
        <f>МРС!T56</f>
        <v>23750</v>
      </c>
      <c r="S56" s="372">
        <f>Свиньи!J56</f>
        <v>100</v>
      </c>
      <c r="T56" s="372">
        <f>Свиньи!K56</f>
        <v>10</v>
      </c>
      <c r="U56" s="372">
        <f>Свиньи!X56</f>
        <v>3200</v>
      </c>
      <c r="V56" s="372">
        <f>Свиньи!Y56</f>
        <v>3200</v>
      </c>
      <c r="W56" s="373">
        <f>'другие '!G56</f>
        <v>11</v>
      </c>
      <c r="X56" s="373">
        <f>'другие '!H56</f>
        <v>180</v>
      </c>
      <c r="Y56" s="373">
        <f>'другие '!J56+'другие '!I56</f>
        <v>220</v>
      </c>
      <c r="Z56" s="373">
        <f>'другие '!K56+'другие '!L56</f>
        <v>20</v>
      </c>
      <c r="AA56" s="373">
        <f>'другие '!N56+'другие '!M56</f>
        <v>22</v>
      </c>
      <c r="AB56" s="373">
        <f>'другие '!V56</f>
        <v>13895</v>
      </c>
      <c r="AC56" s="374">
        <f t="shared" si="0"/>
        <v>25600</v>
      </c>
      <c r="AD56" s="374">
        <f t="shared" si="1"/>
        <v>13000</v>
      </c>
      <c r="AE56" s="374">
        <f t="shared" si="2"/>
        <v>14331</v>
      </c>
      <c r="AF56" s="374">
        <f t="shared" si="3"/>
        <v>7733</v>
      </c>
      <c r="AG56" s="374">
        <f t="shared" si="4"/>
        <v>148371</v>
      </c>
      <c r="AH56" s="374">
        <f t="shared" si="5"/>
        <v>95118</v>
      </c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s="6" customFormat="1" x14ac:dyDescent="0.25">
      <c r="A57" s="52">
        <v>53</v>
      </c>
      <c r="B57" s="541" t="s">
        <v>144</v>
      </c>
      <c r="C57" s="12">
        <f>КРС!G57</f>
        <v>20800</v>
      </c>
      <c r="D57" s="12">
        <f>КРС!H57</f>
        <v>10800</v>
      </c>
      <c r="E57" s="12">
        <f>КРС!R57</f>
        <v>9500</v>
      </c>
      <c r="F57" s="12">
        <f>КРС!S57</f>
        <v>5450</v>
      </c>
      <c r="G57" s="12">
        <f>КРС!AX57</f>
        <v>96520</v>
      </c>
      <c r="H57" s="12">
        <f>КРС!AY57</f>
        <v>46200</v>
      </c>
      <c r="I57" s="13">
        <f>лошади!G57</f>
        <v>1160</v>
      </c>
      <c r="J57" s="13">
        <f>лошади!H57</f>
        <v>300</v>
      </c>
      <c r="K57" s="13">
        <f>лошади!M57</f>
        <v>440</v>
      </c>
      <c r="L57" s="13">
        <f>лошади!N57</f>
        <v>110</v>
      </c>
      <c r="M57" s="12">
        <f>лошади!AG57</f>
        <v>1334</v>
      </c>
      <c r="N57" s="12">
        <f>лошади!AH57</f>
        <v>396</v>
      </c>
      <c r="O57" s="12">
        <f>МРС!G57</f>
        <v>1500</v>
      </c>
      <c r="P57" s="12">
        <f>МРС!H57</f>
        <v>1400</v>
      </c>
      <c r="Q57" s="12">
        <f>МРС!S57</f>
        <v>28480</v>
      </c>
      <c r="R57" s="12">
        <f>МРС!T57</f>
        <v>18700</v>
      </c>
      <c r="S57" s="12">
        <f>Свиньи!J57</f>
        <v>20</v>
      </c>
      <c r="T57" s="12">
        <f>Свиньи!K57</f>
        <v>20</v>
      </c>
      <c r="U57" s="12">
        <f>Свиньи!X57</f>
        <v>2500</v>
      </c>
      <c r="V57" s="12">
        <f>Свиньи!Y57</f>
        <v>2500</v>
      </c>
      <c r="W57" s="12">
        <f>'другие '!G57</f>
        <v>5</v>
      </c>
      <c r="X57" s="12">
        <f>'другие '!H57</f>
        <v>130</v>
      </c>
      <c r="Y57" s="12">
        <f>'другие '!J57+'другие '!I57</f>
        <v>420</v>
      </c>
      <c r="Z57" s="12">
        <f>'другие '!K57+'другие '!L57</f>
        <v>10</v>
      </c>
      <c r="AA57" s="12">
        <f>'другие '!N57+'другие '!M57</f>
        <v>3</v>
      </c>
      <c r="AB57" s="12">
        <f>'другие '!V57</f>
        <v>17821</v>
      </c>
      <c r="AC57" s="12">
        <f t="shared" si="0"/>
        <v>21960</v>
      </c>
      <c r="AD57" s="12">
        <f t="shared" si="1"/>
        <v>11100</v>
      </c>
      <c r="AE57" s="12">
        <f t="shared" si="2"/>
        <v>12025</v>
      </c>
      <c r="AF57" s="12">
        <f t="shared" si="3"/>
        <v>7548</v>
      </c>
      <c r="AG57" s="12">
        <f t="shared" si="4"/>
        <v>146655</v>
      </c>
      <c r="AH57" s="12">
        <f t="shared" si="5"/>
        <v>85617</v>
      </c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spans="1:48" s="6" customFormat="1" x14ac:dyDescent="0.25">
      <c r="A58" s="52">
        <v>54</v>
      </c>
      <c r="B58" s="5" t="s">
        <v>145</v>
      </c>
      <c r="C58" s="172">
        <f>КРС!G58</f>
        <v>22700</v>
      </c>
      <c r="D58" s="172">
        <f>КРС!H58</f>
        <v>8100</v>
      </c>
      <c r="E58" s="172">
        <f>КРС!R58</f>
        <v>10900</v>
      </c>
      <c r="F58" s="172">
        <f>КРС!S58</f>
        <v>4100</v>
      </c>
      <c r="G58" s="172">
        <f>КРС!AX58</f>
        <v>99700</v>
      </c>
      <c r="H58" s="172">
        <f>КРС!AY58</f>
        <v>37200</v>
      </c>
      <c r="I58" s="370">
        <f>лошади!G58</f>
        <v>960</v>
      </c>
      <c r="J58" s="370">
        <f>лошади!H58</f>
        <v>250</v>
      </c>
      <c r="K58" s="370">
        <f>лошади!M58</f>
        <v>300</v>
      </c>
      <c r="L58" s="370">
        <f>лошади!N58</f>
        <v>100</v>
      </c>
      <c r="M58" s="371">
        <f>лошади!AG58</f>
        <v>1186</v>
      </c>
      <c r="N58" s="371">
        <f>лошади!AH58</f>
        <v>368</v>
      </c>
      <c r="O58" s="153">
        <f>МРС!G58</f>
        <v>1300</v>
      </c>
      <c r="P58" s="153">
        <f>МРС!H58</f>
        <v>1260</v>
      </c>
      <c r="Q58" s="153">
        <f>МРС!S58</f>
        <v>22600</v>
      </c>
      <c r="R58" s="153">
        <f>МРС!T58</f>
        <v>20900</v>
      </c>
      <c r="S58" s="372">
        <f>Свиньи!J58</f>
        <v>70</v>
      </c>
      <c r="T58" s="372">
        <f>Свиньи!K58</f>
        <v>5</v>
      </c>
      <c r="U58" s="372">
        <f>Свиньи!X58</f>
        <v>3400</v>
      </c>
      <c r="V58" s="372">
        <f>Свиньи!Y58</f>
        <v>3400</v>
      </c>
      <c r="W58" s="373">
        <f>'другие '!G58</f>
        <v>5</v>
      </c>
      <c r="X58" s="373">
        <f>'другие '!H58</f>
        <v>150</v>
      </c>
      <c r="Y58" s="373">
        <f>'другие '!J58+'другие '!I58</f>
        <v>550</v>
      </c>
      <c r="Z58" s="373">
        <f>'другие '!K58+'другие '!L58</f>
        <v>15</v>
      </c>
      <c r="AA58" s="373">
        <f>'другие '!N58+'другие '!M58</f>
        <v>11</v>
      </c>
      <c r="AB58" s="373">
        <f>'другие '!V58</f>
        <v>11800</v>
      </c>
      <c r="AC58" s="374">
        <f t="shared" si="0"/>
        <v>23660</v>
      </c>
      <c r="AD58" s="374">
        <f t="shared" si="1"/>
        <v>8350</v>
      </c>
      <c r="AE58" s="374">
        <f t="shared" si="2"/>
        <v>13290</v>
      </c>
      <c r="AF58" s="374">
        <f t="shared" si="3"/>
        <v>6196</v>
      </c>
      <c r="AG58" s="374">
        <f t="shared" si="4"/>
        <v>138686</v>
      </c>
      <c r="AH58" s="374">
        <f t="shared" si="5"/>
        <v>73668</v>
      </c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s="6" customFormat="1" x14ac:dyDescent="0.25">
      <c r="A59" s="5">
        <v>55</v>
      </c>
      <c r="B59" s="5" t="s">
        <v>146</v>
      </c>
      <c r="C59" s="172">
        <f>КРС!G59</f>
        <v>800</v>
      </c>
      <c r="D59" s="172">
        <f>КРС!H59</f>
        <v>800</v>
      </c>
      <c r="E59" s="172">
        <f>КРС!R59</f>
        <v>380</v>
      </c>
      <c r="F59" s="172">
        <f>КРС!S59</f>
        <v>380</v>
      </c>
      <c r="G59" s="172">
        <f>КРС!AX59</f>
        <v>3250</v>
      </c>
      <c r="H59" s="172">
        <f>КРС!AY59</f>
        <v>3250</v>
      </c>
      <c r="I59" s="370">
        <f>лошади!G59</f>
        <v>1300</v>
      </c>
      <c r="J59" s="370">
        <f>лошади!H59</f>
        <v>380</v>
      </c>
      <c r="K59" s="370">
        <f>лошади!M59</f>
        <v>500</v>
      </c>
      <c r="L59" s="370">
        <f>лошади!N59</f>
        <v>150</v>
      </c>
      <c r="M59" s="371">
        <f>лошади!AG59</f>
        <v>2650</v>
      </c>
      <c r="N59" s="371">
        <f>лошади!AH59</f>
        <v>410</v>
      </c>
      <c r="O59" s="153">
        <f>МРС!G59</f>
        <v>240</v>
      </c>
      <c r="P59" s="153">
        <f>МРС!H59</f>
        <v>240</v>
      </c>
      <c r="Q59" s="153">
        <f>МРС!S59</f>
        <v>2420</v>
      </c>
      <c r="R59" s="153">
        <f>МРС!T59</f>
        <v>2420</v>
      </c>
      <c r="S59" s="372">
        <f>Свиньи!J59</f>
        <v>5</v>
      </c>
      <c r="T59" s="372">
        <f>Свиньи!K59</f>
        <v>5</v>
      </c>
      <c r="U59" s="372">
        <f>Свиньи!X59</f>
        <v>3000</v>
      </c>
      <c r="V59" s="372">
        <f>Свиньи!Y59</f>
        <v>3000</v>
      </c>
      <c r="W59" s="373">
        <f>'другие '!G59</f>
        <v>2</v>
      </c>
      <c r="X59" s="373">
        <f>'другие '!H59</f>
        <v>1300</v>
      </c>
      <c r="Y59" s="373">
        <f>'другие '!J59+'другие '!I59</f>
        <v>100</v>
      </c>
      <c r="Z59" s="373">
        <f>'другие '!K59+'другие '!L59</f>
        <v>0</v>
      </c>
      <c r="AA59" s="373">
        <f>'другие '!N59+'другие '!M59</f>
        <v>950</v>
      </c>
      <c r="AB59" s="373">
        <f>'другие '!V59</f>
        <v>50000</v>
      </c>
      <c r="AC59" s="374">
        <f t="shared" si="0"/>
        <v>2100</v>
      </c>
      <c r="AD59" s="374">
        <f t="shared" si="1"/>
        <v>1180</v>
      </c>
      <c r="AE59" s="374">
        <f t="shared" si="2"/>
        <v>2527</v>
      </c>
      <c r="AF59" s="374">
        <f t="shared" si="3"/>
        <v>3127</v>
      </c>
      <c r="AG59" s="374">
        <f t="shared" si="4"/>
        <v>61320</v>
      </c>
      <c r="AH59" s="374">
        <f t="shared" si="5"/>
        <v>59080</v>
      </c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s="6" customFormat="1" x14ac:dyDescent="0.25">
      <c r="A60" s="5">
        <v>56</v>
      </c>
      <c r="B60" s="5" t="s">
        <v>148</v>
      </c>
      <c r="C60" s="172">
        <f>КРС!G60</f>
        <v>0</v>
      </c>
      <c r="D60" s="172">
        <f>КРС!H60</f>
        <v>0</v>
      </c>
      <c r="E60" s="172">
        <f>КРС!R60</f>
        <v>0</v>
      </c>
      <c r="F60" s="172">
        <f>КРС!S60</f>
        <v>0</v>
      </c>
      <c r="G60" s="172">
        <f>КРС!AX60</f>
        <v>0</v>
      </c>
      <c r="H60" s="172">
        <f>КРС!AY60</f>
        <v>0</v>
      </c>
      <c r="I60" s="370">
        <f>лошади!G60</f>
        <v>0</v>
      </c>
      <c r="J60" s="370">
        <f>лошади!H60</f>
        <v>0</v>
      </c>
      <c r="K60" s="370">
        <f>лошади!M60</f>
        <v>0</v>
      </c>
      <c r="L60" s="370">
        <f>лошади!N60</f>
        <v>0</v>
      </c>
      <c r="M60" s="371">
        <f>лошади!AG60</f>
        <v>0</v>
      </c>
      <c r="N60" s="371">
        <f>лошади!AH60</f>
        <v>0</v>
      </c>
      <c r="O60" s="153">
        <f>МРС!G60</f>
        <v>0</v>
      </c>
      <c r="P60" s="153">
        <f>МРС!H60</f>
        <v>0</v>
      </c>
      <c r="Q60" s="153">
        <f>МРС!S60</f>
        <v>0</v>
      </c>
      <c r="R60" s="153">
        <f>МРС!T60</f>
        <v>0</v>
      </c>
      <c r="S60" s="372">
        <f>Свиньи!J60</f>
        <v>0</v>
      </c>
      <c r="T60" s="372">
        <f>Свиньи!K60</f>
        <v>0</v>
      </c>
      <c r="U60" s="372">
        <f>Свиньи!X60</f>
        <v>0</v>
      </c>
      <c r="V60" s="372">
        <f>Свиньи!Y60</f>
        <v>0</v>
      </c>
      <c r="W60" s="373">
        <f>'другие '!G60</f>
        <v>0</v>
      </c>
      <c r="X60" s="373">
        <f>'другие '!H60</f>
        <v>0</v>
      </c>
      <c r="Y60" s="373">
        <f>'другие '!J60+'другие '!I60</f>
        <v>0</v>
      </c>
      <c r="Z60" s="373">
        <f>'другие '!K60+'другие '!L60</f>
        <v>0</v>
      </c>
      <c r="AA60" s="373">
        <f>'другие '!N60+'другие '!M60</f>
        <v>0</v>
      </c>
      <c r="AB60" s="373">
        <f>'другие '!V60</f>
        <v>0</v>
      </c>
      <c r="AC60" s="374">
        <f t="shared" si="0"/>
        <v>0</v>
      </c>
      <c r="AD60" s="374">
        <f t="shared" si="1"/>
        <v>0</v>
      </c>
      <c r="AE60" s="374">
        <f t="shared" si="2"/>
        <v>0</v>
      </c>
      <c r="AF60" s="374">
        <f t="shared" si="3"/>
        <v>0</v>
      </c>
      <c r="AG60" s="374">
        <f t="shared" si="4"/>
        <v>0</v>
      </c>
      <c r="AH60" s="374">
        <f t="shared" si="5"/>
        <v>0</v>
      </c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s="6" customFormat="1" x14ac:dyDescent="0.25">
      <c r="A61" s="5">
        <v>57</v>
      </c>
      <c r="B61" s="5" t="s">
        <v>149</v>
      </c>
      <c r="C61" s="172">
        <f>КРС!G61</f>
        <v>0</v>
      </c>
      <c r="D61" s="172">
        <f>КРС!H61</f>
        <v>0</v>
      </c>
      <c r="E61" s="172">
        <f>КРС!R61</f>
        <v>0</v>
      </c>
      <c r="F61" s="172">
        <f>КРС!S61</f>
        <v>0</v>
      </c>
      <c r="G61" s="172">
        <f>КРС!AX61</f>
        <v>0</v>
      </c>
      <c r="H61" s="172">
        <f>КРС!AY61</f>
        <v>0</v>
      </c>
      <c r="I61" s="370">
        <f>лошади!G61</f>
        <v>0</v>
      </c>
      <c r="J61" s="370">
        <f>лошади!H61</f>
        <v>0</v>
      </c>
      <c r="K61" s="370">
        <f>лошади!M61</f>
        <v>0</v>
      </c>
      <c r="L61" s="370">
        <f>лошади!N61</f>
        <v>0</v>
      </c>
      <c r="M61" s="371">
        <f>лошади!AG61</f>
        <v>0</v>
      </c>
      <c r="N61" s="371">
        <f>лошади!AH61</f>
        <v>0</v>
      </c>
      <c r="O61" s="153">
        <f>МРС!G61</f>
        <v>0</v>
      </c>
      <c r="P61" s="153">
        <f>МРС!H61</f>
        <v>0</v>
      </c>
      <c r="Q61" s="153">
        <f>МРС!S61</f>
        <v>0</v>
      </c>
      <c r="R61" s="153">
        <f>МРС!T61</f>
        <v>0</v>
      </c>
      <c r="S61" s="372">
        <f>Свиньи!J61</f>
        <v>0</v>
      </c>
      <c r="T61" s="372">
        <f>Свиньи!K61</f>
        <v>0</v>
      </c>
      <c r="U61" s="372">
        <f>Свиньи!X61</f>
        <v>0</v>
      </c>
      <c r="V61" s="372">
        <f>Свиньи!Y61</f>
        <v>0</v>
      </c>
      <c r="W61" s="373">
        <f>'другие '!G61</f>
        <v>0</v>
      </c>
      <c r="X61" s="373">
        <f>'другие '!H61</f>
        <v>0</v>
      </c>
      <c r="Y61" s="373">
        <f>'другие '!J61+'другие '!I61</f>
        <v>0</v>
      </c>
      <c r="Z61" s="373">
        <f>'другие '!K61+'другие '!L61</f>
        <v>0</v>
      </c>
      <c r="AA61" s="373">
        <f>'другие '!N61+'другие '!M61</f>
        <v>0</v>
      </c>
      <c r="AB61" s="373">
        <f>'другие '!V61</f>
        <v>0</v>
      </c>
      <c r="AC61" s="374">
        <f t="shared" si="0"/>
        <v>0</v>
      </c>
      <c r="AD61" s="374">
        <f t="shared" si="1"/>
        <v>0</v>
      </c>
      <c r="AE61" s="374">
        <f t="shared" si="2"/>
        <v>0</v>
      </c>
      <c r="AF61" s="374">
        <f t="shared" si="3"/>
        <v>0</v>
      </c>
      <c r="AG61" s="374">
        <f t="shared" si="4"/>
        <v>0</v>
      </c>
      <c r="AH61" s="374">
        <f t="shared" si="5"/>
        <v>0</v>
      </c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</row>
    <row r="62" spans="1:48" s="6" customFormat="1" x14ac:dyDescent="0.25">
      <c r="A62" s="52"/>
      <c r="B62" s="51" t="s">
        <v>147</v>
      </c>
      <c r="C62" s="177">
        <f>SUM(C5:C61)</f>
        <v>1530000</v>
      </c>
      <c r="D62" s="177">
        <f t="shared" ref="D62:AH62" si="6">SUM(D5:D61)</f>
        <v>807070</v>
      </c>
      <c r="E62" s="177">
        <f t="shared" si="6"/>
        <v>765475</v>
      </c>
      <c r="F62" s="177">
        <f t="shared" si="6"/>
        <v>397390</v>
      </c>
      <c r="G62" s="177">
        <f t="shared" si="6"/>
        <v>7044358</v>
      </c>
      <c r="H62" s="177">
        <f t="shared" si="6"/>
        <v>3317619</v>
      </c>
      <c r="I62" s="177">
        <f t="shared" si="6"/>
        <v>170560</v>
      </c>
      <c r="J62" s="177">
        <f t="shared" si="6"/>
        <v>72300</v>
      </c>
      <c r="K62" s="177">
        <f t="shared" si="6"/>
        <v>63320</v>
      </c>
      <c r="L62" s="177">
        <f t="shared" si="6"/>
        <v>29010</v>
      </c>
      <c r="M62" s="177">
        <f t="shared" si="6"/>
        <v>226199</v>
      </c>
      <c r="N62" s="177">
        <f t="shared" si="6"/>
        <v>104425</v>
      </c>
      <c r="O62" s="177">
        <f t="shared" si="6"/>
        <v>108690</v>
      </c>
      <c r="P62" s="177">
        <f t="shared" si="6"/>
        <v>100140</v>
      </c>
      <c r="Q62" s="177">
        <f t="shared" si="6"/>
        <v>1817010</v>
      </c>
      <c r="R62" s="177">
        <f t="shared" si="6"/>
        <v>1555261</v>
      </c>
      <c r="S62" s="177">
        <f t="shared" si="6"/>
        <v>1445</v>
      </c>
      <c r="T62" s="177">
        <f t="shared" si="6"/>
        <v>623</v>
      </c>
      <c r="U62" s="177">
        <f t="shared" si="6"/>
        <v>155282</v>
      </c>
      <c r="V62" s="177">
        <f t="shared" si="6"/>
        <v>155280</v>
      </c>
      <c r="W62" s="177">
        <f t="shared" si="6"/>
        <v>400</v>
      </c>
      <c r="X62" s="177">
        <f t="shared" si="6"/>
        <v>10220</v>
      </c>
      <c r="Y62" s="177">
        <f t="shared" si="6"/>
        <v>23000</v>
      </c>
      <c r="Z62" s="177">
        <f t="shared" si="6"/>
        <v>6120</v>
      </c>
      <c r="AA62" s="177">
        <f t="shared" si="6"/>
        <v>1500</v>
      </c>
      <c r="AB62" s="177">
        <f t="shared" si="6"/>
        <v>857101</v>
      </c>
      <c r="AC62" s="177">
        <f t="shared" si="6"/>
        <v>1700560</v>
      </c>
      <c r="AD62" s="177">
        <f t="shared" si="6"/>
        <v>879370</v>
      </c>
      <c r="AE62" s="177">
        <f t="shared" si="6"/>
        <v>978670</v>
      </c>
      <c r="AF62" s="177">
        <f t="shared" si="6"/>
        <v>568403</v>
      </c>
      <c r="AG62" s="177">
        <f t="shared" si="6"/>
        <v>10099950</v>
      </c>
      <c r="AH62" s="177">
        <f t="shared" si="6"/>
        <v>5989686</v>
      </c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</row>
    <row r="64" spans="1:48" s="144" customFormat="1" x14ac:dyDescent="0.25">
      <c r="A64" s="142"/>
      <c r="B64" s="143"/>
      <c r="C64" s="143"/>
      <c r="D64" s="142"/>
      <c r="E64" s="142"/>
      <c r="F64" s="142"/>
      <c r="G64" s="142"/>
      <c r="H64" s="142"/>
    </row>
    <row r="65" spans="1:34" s="144" customFormat="1" x14ac:dyDescent="0.25">
      <c r="A65" s="142"/>
      <c r="B65" s="143"/>
      <c r="C65" s="143"/>
      <c r="D65" s="143"/>
      <c r="E65" s="143"/>
      <c r="F65" s="143"/>
      <c r="G65" s="145"/>
      <c r="H65" s="145"/>
      <c r="I65" s="143"/>
      <c r="J65" s="143"/>
      <c r="K65" s="145"/>
      <c r="L65" s="145"/>
      <c r="M65" s="145"/>
      <c r="N65" s="145"/>
      <c r="O65" s="143"/>
      <c r="P65" s="143"/>
      <c r="Q65" s="145"/>
      <c r="R65" s="145"/>
      <c r="S65" s="143"/>
      <c r="T65" s="143"/>
      <c r="U65" s="145"/>
      <c r="V65" s="145"/>
      <c r="AB65" s="146"/>
      <c r="AG65" s="147"/>
      <c r="AH65" s="147"/>
    </row>
  </sheetData>
  <mergeCells count="23">
    <mergeCell ref="AC3:AD3"/>
    <mergeCell ref="AE3:AF3"/>
    <mergeCell ref="AG3:AH3"/>
    <mergeCell ref="W2:AB2"/>
    <mergeCell ref="AC2:AH2"/>
    <mergeCell ref="AB3:AB4"/>
    <mergeCell ref="W3:AA3"/>
    <mergeCell ref="S2:V2"/>
    <mergeCell ref="S3:T3"/>
    <mergeCell ref="U3:V3"/>
    <mergeCell ref="C3:D3"/>
    <mergeCell ref="E3:F3"/>
    <mergeCell ref="G3:H3"/>
    <mergeCell ref="I3:J3"/>
    <mergeCell ref="K3:L3"/>
    <mergeCell ref="A2:A4"/>
    <mergeCell ref="B2:B4"/>
    <mergeCell ref="C2:H2"/>
    <mergeCell ref="I2:N2"/>
    <mergeCell ref="O2:R2"/>
    <mergeCell ref="M3:N3"/>
    <mergeCell ref="O3:P3"/>
    <mergeCell ref="Q3:R3"/>
  </mergeCells>
  <pageMargins left="0" right="0" top="0" bottom="0" header="0" footer="0"/>
  <pageSetup paperSize="9" scale="54" orientation="landscape" r:id="rId1"/>
  <headerFooter alignWithMargins="0"/>
  <colBreaks count="1" manualBreakCount="1">
    <brk id="25" min="1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8"/>
  <sheetViews>
    <sheetView workbookViewId="0">
      <pane xSplit="2" ySplit="4" topLeftCell="M5" activePane="bottomRight" state="frozen"/>
      <selection activeCell="B57" sqref="B57"/>
      <selection pane="topRight" activeCell="B57" sqref="B57"/>
      <selection pane="bottomLeft" activeCell="B57" sqref="B57"/>
      <selection pane="bottomRight" activeCell="O9" sqref="O9"/>
    </sheetView>
  </sheetViews>
  <sheetFormatPr defaultColWidth="4.33203125" defaultRowHeight="13.2" x14ac:dyDescent="0.25"/>
  <cols>
    <col min="1" max="1" width="4.6640625" style="1" customWidth="1"/>
    <col min="2" max="2" width="18.44140625" style="10" customWidth="1"/>
    <col min="3" max="3" width="13.5546875" style="10" customWidth="1"/>
    <col min="4" max="4" width="16.109375" style="1" customWidth="1"/>
    <col min="5" max="6" width="12.5546875" style="1" customWidth="1"/>
    <col min="7" max="8" width="13.6640625" style="1" customWidth="1"/>
    <col min="9" max="10" width="14.88671875" style="1" customWidth="1"/>
    <col min="11" max="11" width="12.6640625" style="1" customWidth="1"/>
    <col min="12" max="12" width="12.88671875" style="1" customWidth="1"/>
    <col min="13" max="13" width="16.6640625" style="1" customWidth="1"/>
    <col min="14" max="14" width="22" style="1" customWidth="1"/>
    <col min="15" max="15" width="32" style="1" customWidth="1"/>
    <col min="16" max="16" width="19.88671875" style="2" customWidth="1"/>
    <col min="17" max="17" width="31.44140625" style="2" customWidth="1"/>
    <col min="18" max="18" width="18.33203125" style="2" customWidth="1"/>
    <col min="19" max="19" width="20.88671875" style="2" customWidth="1"/>
    <col min="20" max="20" width="26.5546875" style="2" customWidth="1"/>
    <col min="21" max="21" width="14.33203125" style="2" customWidth="1"/>
    <col min="22" max="22" width="6.6640625" style="2" hidden="1" customWidth="1"/>
    <col min="23" max="23" width="16.6640625" style="2" customWidth="1"/>
    <col min="24" max="24" width="30.44140625" style="2" customWidth="1"/>
    <col min="25" max="25" width="32.33203125" style="2" customWidth="1"/>
    <col min="26" max="26" width="34.33203125" style="2" customWidth="1"/>
    <col min="27" max="27" width="41.6640625" style="2" customWidth="1"/>
    <col min="28" max="16384" width="4.33203125" style="2"/>
  </cols>
  <sheetData>
    <row r="1" spans="1:27" ht="31.5" customHeight="1" x14ac:dyDescent="0.25">
      <c r="A1" s="641" t="s">
        <v>317</v>
      </c>
      <c r="B1" s="642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</row>
    <row r="2" spans="1:27" s="34" customFormat="1" ht="70.2" customHeight="1" x14ac:dyDescent="0.25">
      <c r="A2" s="39"/>
      <c r="B2" s="27" t="s">
        <v>68</v>
      </c>
      <c r="C2" s="640" t="s">
        <v>51</v>
      </c>
      <c r="D2" s="640"/>
      <c r="E2" s="640"/>
      <c r="F2" s="640"/>
      <c r="G2" s="640"/>
      <c r="H2" s="640"/>
      <c r="I2" s="640"/>
      <c r="J2" s="640"/>
      <c r="K2" s="644"/>
      <c r="L2" s="640"/>
      <c r="M2" s="640"/>
      <c r="N2" s="640"/>
      <c r="O2" s="640"/>
      <c r="P2" s="640"/>
      <c r="Q2" s="640"/>
      <c r="R2" s="640"/>
      <c r="S2" s="640"/>
      <c r="T2" s="33" t="s">
        <v>56</v>
      </c>
      <c r="U2" s="645" t="s">
        <v>57</v>
      </c>
      <c r="V2" s="645"/>
      <c r="W2" s="646"/>
      <c r="X2" s="645"/>
      <c r="Y2" s="645"/>
      <c r="Z2" s="645"/>
      <c r="AA2" s="37" t="s">
        <v>63</v>
      </c>
    </row>
    <row r="3" spans="1:27" s="28" customFormat="1" ht="118.2" customHeight="1" x14ac:dyDescent="0.25">
      <c r="A3" s="554"/>
      <c r="B3" s="27" t="s">
        <v>69</v>
      </c>
      <c r="C3" s="640" t="s">
        <v>46</v>
      </c>
      <c r="D3" s="640"/>
      <c r="E3" s="647" t="s">
        <v>47</v>
      </c>
      <c r="F3" s="648"/>
      <c r="G3" s="648"/>
      <c r="H3" s="648"/>
      <c r="I3" s="648"/>
      <c r="J3" s="648"/>
      <c r="K3" s="649"/>
      <c r="L3" s="650"/>
      <c r="M3" s="639" t="s">
        <v>49</v>
      </c>
      <c r="N3" s="640"/>
      <c r="O3" s="403" t="s">
        <v>54</v>
      </c>
      <c r="P3" s="74" t="s">
        <v>52</v>
      </c>
      <c r="Q3" s="29" t="s">
        <v>55</v>
      </c>
      <c r="R3" s="640" t="s">
        <v>65</v>
      </c>
      <c r="S3" s="640"/>
      <c r="T3" s="33" t="s">
        <v>58</v>
      </c>
      <c r="U3" s="652" t="s">
        <v>59</v>
      </c>
      <c r="V3" s="653"/>
      <c r="W3" s="654"/>
      <c r="X3" s="35" t="s">
        <v>60</v>
      </c>
      <c r="Y3" s="35" t="s">
        <v>61</v>
      </c>
      <c r="Z3" s="35" t="s">
        <v>62</v>
      </c>
      <c r="AA3" s="37" t="s">
        <v>64</v>
      </c>
    </row>
    <row r="4" spans="1:27" s="28" customFormat="1" ht="87.6" customHeight="1" x14ac:dyDescent="0.25">
      <c r="A4" s="554"/>
      <c r="B4" s="73" t="s">
        <v>1</v>
      </c>
      <c r="C4" s="74" t="s">
        <v>75</v>
      </c>
      <c r="D4" s="74" t="s">
        <v>11</v>
      </c>
      <c r="E4" s="74" t="s">
        <v>74</v>
      </c>
      <c r="F4" s="74" t="s">
        <v>42</v>
      </c>
      <c r="G4" s="74" t="s">
        <v>43</v>
      </c>
      <c r="H4" s="42" t="s">
        <v>80</v>
      </c>
      <c r="I4" s="74" t="s">
        <v>44</v>
      </c>
      <c r="J4" s="74" t="s">
        <v>81</v>
      </c>
      <c r="K4" s="390" t="s">
        <v>316</v>
      </c>
      <c r="L4" s="125" t="s">
        <v>244</v>
      </c>
      <c r="M4" s="74" t="s">
        <v>48</v>
      </c>
      <c r="N4" s="74" t="s">
        <v>11</v>
      </c>
      <c r="O4" s="40" t="s">
        <v>2</v>
      </c>
      <c r="P4" s="74" t="s">
        <v>70</v>
      </c>
      <c r="Q4" s="74"/>
      <c r="R4" s="74" t="s">
        <v>76</v>
      </c>
      <c r="S4" s="74" t="s">
        <v>11</v>
      </c>
      <c r="T4" s="41" t="s">
        <v>66</v>
      </c>
      <c r="U4" s="35" t="s">
        <v>67</v>
      </c>
      <c r="V4" s="35"/>
      <c r="W4" s="407" t="s">
        <v>329</v>
      </c>
      <c r="X4" s="35" t="s">
        <v>66</v>
      </c>
      <c r="Y4" s="35"/>
      <c r="Z4" s="35"/>
      <c r="AA4" s="37"/>
    </row>
    <row r="5" spans="1:27" s="28" customFormat="1" x14ac:dyDescent="0.25">
      <c r="A5" s="72">
        <v>1</v>
      </c>
      <c r="B5" s="5" t="s">
        <v>93</v>
      </c>
      <c r="C5" s="53">
        <f>'по ВП с формул'!C5+'по ВП с формул'!I5+Свиньи!F5</f>
        <v>60600</v>
      </c>
      <c r="D5" s="53">
        <f>'по ВП с формул'!D5+'по ВП с формул'!J5</f>
        <v>42900</v>
      </c>
      <c r="E5" s="53">
        <f>'по ВП с формул'!E5+'по ВП с формул'!K5+'по ВП с формул'!O5+'по ВП с формул'!S5</f>
        <v>31335</v>
      </c>
      <c r="F5" s="53">
        <f>'по ВП с формул'!W5</f>
        <v>5</v>
      </c>
      <c r="G5" s="53">
        <f>'по ВП с формул'!X5</f>
        <v>250</v>
      </c>
      <c r="H5" s="53">
        <f>'по ВП с формул'!Y5</f>
        <v>190</v>
      </c>
      <c r="I5" s="53">
        <f>'по ВП с формул'!Z5</f>
        <v>20</v>
      </c>
      <c r="J5" s="53">
        <f>'по ВП с формул'!AA5</f>
        <v>3</v>
      </c>
      <c r="K5" s="391"/>
      <c r="L5" s="53">
        <f>J5+I5+H5+G5+F5+E5+K5</f>
        <v>31803</v>
      </c>
      <c r="M5" s="53">
        <f>'по ВП с формул'!AG5</f>
        <v>283294</v>
      </c>
      <c r="N5" s="53">
        <f>'по ВП с формул'!AH5</f>
        <v>231156</v>
      </c>
      <c r="O5" s="53">
        <f>'ИТОГ В ГЗ'!B5</f>
        <v>0</v>
      </c>
      <c r="P5" s="220"/>
      <c r="Q5" s="220"/>
      <c r="R5" s="220"/>
      <c r="S5" s="220"/>
      <c r="T5" s="54"/>
      <c r="U5" s="55"/>
      <c r="V5" s="36"/>
      <c r="W5" s="408"/>
      <c r="X5" s="55">
        <v>24</v>
      </c>
      <c r="Y5" s="36"/>
      <c r="Z5" s="36"/>
      <c r="AA5" s="38"/>
    </row>
    <row r="6" spans="1:27" s="28" customFormat="1" x14ac:dyDescent="0.25">
      <c r="A6" s="72">
        <v>2</v>
      </c>
      <c r="B6" s="5" t="s">
        <v>94</v>
      </c>
      <c r="C6" s="53">
        <f>'по ВП с формул'!C6+'по ВП с формул'!I6+Свиньи!F6</f>
        <v>40700</v>
      </c>
      <c r="D6" s="53">
        <f>'по ВП с формул'!D6+'по ВП с формул'!J6</f>
        <v>25400</v>
      </c>
      <c r="E6" s="53">
        <f>'по ВП с формул'!E6+'по ВП с формул'!K6+'по ВП с формул'!O6+'по ВП с формул'!S6</f>
        <v>20770</v>
      </c>
      <c r="F6" s="53">
        <f>'по ВП с формул'!W6</f>
        <v>12</v>
      </c>
      <c r="G6" s="53">
        <f>'по ВП с формул'!X6</f>
        <v>240</v>
      </c>
      <c r="H6" s="53">
        <f>'по ВП с формул'!Y6</f>
        <v>420</v>
      </c>
      <c r="I6" s="53">
        <f>'по ВП с формул'!Z6</f>
        <v>500</v>
      </c>
      <c r="J6" s="53">
        <f>'по ВП с формул'!AA6</f>
        <v>4</v>
      </c>
      <c r="K6" s="391"/>
      <c r="L6" s="53">
        <f t="shared" ref="L6:L61" si="0">J6+I6+H6+G6+F6+E6+K6</f>
        <v>21946</v>
      </c>
      <c r="M6" s="53">
        <f>'по ВП с формул'!AG6</f>
        <v>204256</v>
      </c>
      <c r="N6" s="53">
        <f>'по ВП с формул'!AH6</f>
        <v>152479</v>
      </c>
      <c r="O6" s="53">
        <f>'ИТОГ В ГЗ'!B6</f>
        <v>0</v>
      </c>
      <c r="P6" s="220"/>
      <c r="Q6" s="220"/>
      <c r="R6" s="220"/>
      <c r="S6" s="220"/>
      <c r="T6" s="54"/>
      <c r="U6" s="55"/>
      <c r="V6" s="55"/>
      <c r="W6" s="409"/>
      <c r="X6" s="55">
        <v>40</v>
      </c>
      <c r="Y6" s="55"/>
      <c r="Z6" s="36"/>
      <c r="AA6" s="38"/>
    </row>
    <row r="7" spans="1:27" s="28" customFormat="1" x14ac:dyDescent="0.25">
      <c r="A7" s="72">
        <v>3</v>
      </c>
      <c r="B7" s="5" t="s">
        <v>92</v>
      </c>
      <c r="C7" s="53">
        <f>'по ВП с формул'!C7+'по ВП с формул'!I7+Свиньи!F7</f>
        <v>19600</v>
      </c>
      <c r="D7" s="53">
        <f>'по ВП с формул'!D7+'по ВП с формул'!J7</f>
        <v>13500</v>
      </c>
      <c r="E7" s="53">
        <f>'по ВП с формул'!E7+'по ВП с формул'!K7+'по ВП с формул'!O7+'по ВП с формул'!S7</f>
        <v>11160</v>
      </c>
      <c r="F7" s="53">
        <f>'по ВП с формул'!W7</f>
        <v>10</v>
      </c>
      <c r="G7" s="53">
        <f>'по ВП с формул'!X7</f>
        <v>150</v>
      </c>
      <c r="H7" s="53">
        <f>'по ВП с формул'!Y7</f>
        <v>540</v>
      </c>
      <c r="I7" s="53">
        <f>'по ВП с формул'!Z7</f>
        <v>10</v>
      </c>
      <c r="J7" s="53">
        <f>'по ВП с формул'!AA7</f>
        <v>3</v>
      </c>
      <c r="K7" s="391"/>
      <c r="L7" s="53">
        <f t="shared" si="0"/>
        <v>11873</v>
      </c>
      <c r="M7" s="53">
        <f>'по ВП с формул'!AG7</f>
        <v>129547</v>
      </c>
      <c r="N7" s="53">
        <f>'по ВП с формул'!AH7</f>
        <v>104254</v>
      </c>
      <c r="O7" s="53">
        <f>'ИТОГ В ГЗ'!B7</f>
        <v>0</v>
      </c>
      <c r="P7" s="220"/>
      <c r="Q7" s="220"/>
      <c r="R7" s="220"/>
      <c r="S7" s="220"/>
      <c r="T7" s="32"/>
      <c r="U7" s="36"/>
      <c r="V7" s="36"/>
      <c r="W7" s="408"/>
      <c r="X7" s="36">
        <v>24</v>
      </c>
      <c r="Y7" s="36"/>
      <c r="Z7" s="36"/>
      <c r="AA7" s="38"/>
    </row>
    <row r="8" spans="1:27" s="28" customFormat="1" x14ac:dyDescent="0.25">
      <c r="A8" s="52">
        <v>4</v>
      </c>
      <c r="B8" s="541" t="s">
        <v>95</v>
      </c>
      <c r="C8" s="12">
        <f>'по ВП с формул'!C8+'по ВП с формул'!I8+Свиньи!F8</f>
        <v>15600</v>
      </c>
      <c r="D8" s="12">
        <f>'по ВП с формул'!D8+'по ВП с формул'!J8</f>
        <v>10400</v>
      </c>
      <c r="E8" s="12">
        <f>'по ВП с формул'!E8+'по ВП с формул'!K8+'по ВП с формул'!O8+'по ВП с формул'!S8</f>
        <v>8965</v>
      </c>
      <c r="F8" s="12">
        <f>'по ВП с формул'!W8</f>
        <v>5</v>
      </c>
      <c r="G8" s="12">
        <f>'по ВП с формул'!X8</f>
        <v>100</v>
      </c>
      <c r="H8" s="12">
        <f>'по ВП с формул'!Y8</f>
        <v>470</v>
      </c>
      <c r="I8" s="12">
        <f>'по ВП с формул'!Z8</f>
        <v>10</v>
      </c>
      <c r="J8" s="12">
        <f>'по ВП с формул'!AA8</f>
        <v>3</v>
      </c>
      <c r="K8" s="228"/>
      <c r="L8" s="12">
        <f t="shared" si="0"/>
        <v>9553</v>
      </c>
      <c r="M8" s="12">
        <f>'по ВП с формул'!AG8</f>
        <v>140072</v>
      </c>
      <c r="N8" s="12">
        <f>'по ВП с формул'!AH8</f>
        <v>92571</v>
      </c>
      <c r="O8" s="53">
        <f>'ИТОГ В ГЗ'!B8</f>
        <v>0</v>
      </c>
      <c r="P8" s="226"/>
      <c r="Q8" s="226"/>
      <c r="R8" s="226"/>
      <c r="S8" s="226"/>
      <c r="T8" s="178"/>
      <c r="U8" s="178"/>
      <c r="V8" s="267"/>
      <c r="W8" s="462"/>
      <c r="X8" s="178">
        <v>30</v>
      </c>
      <c r="Y8" s="178"/>
      <c r="Z8" s="267"/>
      <c r="AA8" s="267"/>
    </row>
    <row r="9" spans="1:27" s="28" customFormat="1" x14ac:dyDescent="0.25">
      <c r="A9" s="52">
        <v>5</v>
      </c>
      <c r="B9" s="5" t="s">
        <v>96</v>
      </c>
      <c r="C9" s="53">
        <f>'по ВП с формул'!C9+'по ВП с формул'!I9+Свиньи!F9</f>
        <v>47200</v>
      </c>
      <c r="D9" s="53">
        <f>'по ВП с формул'!D9+'по ВП с формул'!J9</f>
        <v>21600</v>
      </c>
      <c r="E9" s="53">
        <f>'по ВП с формул'!E9+'по ВП с формул'!K9+'по ВП с формул'!O9+'по ВП с формул'!S9</f>
        <v>23120</v>
      </c>
      <c r="F9" s="53">
        <f>'по ВП с формул'!W9</f>
        <v>6</v>
      </c>
      <c r="G9" s="53">
        <f>'по ВП с формул'!X9</f>
        <v>180</v>
      </c>
      <c r="H9" s="53">
        <f>'по ВП с формул'!Y9</f>
        <v>420</v>
      </c>
      <c r="I9" s="53">
        <f>'по ВП с формул'!Z9</f>
        <v>15</v>
      </c>
      <c r="J9" s="53">
        <f>'по ВП с формул'!AA9</f>
        <v>3</v>
      </c>
      <c r="K9" s="391"/>
      <c r="L9" s="53">
        <f t="shared" si="0"/>
        <v>23744</v>
      </c>
      <c r="M9" s="53">
        <f>'по ВП с формул'!AG9</f>
        <v>231786</v>
      </c>
      <c r="N9" s="53">
        <f>'по ВП с формул'!AH9</f>
        <v>123799</v>
      </c>
      <c r="O9" s="53">
        <f>'ИТОГ В ГЗ'!B9</f>
        <v>144360</v>
      </c>
      <c r="P9" s="220"/>
      <c r="Q9" s="220"/>
      <c r="R9" s="220"/>
      <c r="S9" s="220"/>
      <c r="T9" s="32"/>
      <c r="U9" s="36"/>
      <c r="V9" s="36"/>
      <c r="W9" s="408"/>
      <c r="X9" s="36">
        <v>50</v>
      </c>
      <c r="Y9" s="36"/>
      <c r="Z9" s="36"/>
      <c r="AA9" s="38"/>
    </row>
    <row r="10" spans="1:27" s="28" customFormat="1" x14ac:dyDescent="0.25">
      <c r="A10" s="52">
        <v>6</v>
      </c>
      <c r="B10" s="5" t="s">
        <v>97</v>
      </c>
      <c r="C10" s="53">
        <f>'по ВП с формул'!C10+'по ВП с формул'!I10+Свиньи!F10</f>
        <v>76000</v>
      </c>
      <c r="D10" s="53">
        <f>'по ВП с формул'!D10+'по ВП с формул'!J10</f>
        <v>52600</v>
      </c>
      <c r="E10" s="53">
        <f>'по ВП с формул'!E10+'по ВП с формул'!K10+'по ВП с формул'!O10+'по ВП с формул'!S10</f>
        <v>42615</v>
      </c>
      <c r="F10" s="53">
        <f>'по ВП с формул'!W10</f>
        <v>8</v>
      </c>
      <c r="G10" s="53">
        <f>'по ВП с формул'!X10</f>
        <v>500</v>
      </c>
      <c r="H10" s="53">
        <f>'по ВП с формул'!Y10</f>
        <v>330</v>
      </c>
      <c r="I10" s="53">
        <f>'по ВП с формул'!Z10</f>
        <v>10</v>
      </c>
      <c r="J10" s="53">
        <f>'по ВП с формул'!AA10</f>
        <v>9</v>
      </c>
      <c r="K10" s="391"/>
      <c r="L10" s="53">
        <f t="shared" si="0"/>
        <v>43472</v>
      </c>
      <c r="M10" s="53">
        <f>'по ВП с формул'!AG10</f>
        <v>394895</v>
      </c>
      <c r="N10" s="53">
        <f>'по ВП с формул'!AH10</f>
        <v>293955</v>
      </c>
      <c r="O10" s="53">
        <f>'ИТОГ В ГЗ'!B10</f>
        <v>0</v>
      </c>
      <c r="P10" s="220"/>
      <c r="Q10" s="220"/>
      <c r="R10" s="220"/>
      <c r="S10" s="220"/>
      <c r="T10" s="54"/>
      <c r="U10" s="55"/>
      <c r="V10" s="36"/>
      <c r="W10" s="408"/>
      <c r="X10" s="55">
        <v>62</v>
      </c>
      <c r="Y10" s="36"/>
      <c r="Z10" s="36"/>
      <c r="AA10" s="38"/>
    </row>
    <row r="11" spans="1:27" s="28" customFormat="1" x14ac:dyDescent="0.25">
      <c r="A11" s="52">
        <v>7</v>
      </c>
      <c r="B11" s="5" t="s">
        <v>98</v>
      </c>
      <c r="C11" s="53">
        <f>'по ВП с формул'!C11+'по ВП с формул'!I11+Свиньи!F11</f>
        <v>26600</v>
      </c>
      <c r="D11" s="53">
        <f>'по ВП с формул'!D11+'по ВП с формул'!J11</f>
        <v>11100</v>
      </c>
      <c r="E11" s="53">
        <f>'по ВП с формул'!E11+'по ВП с формул'!K11+'по ВП с формул'!O11+'по ВП с формул'!S11</f>
        <v>13980</v>
      </c>
      <c r="F11" s="53">
        <f>'по ВП с формул'!W11</f>
        <v>5</v>
      </c>
      <c r="G11" s="53">
        <f>'по ВП с формул'!X11</f>
        <v>140</v>
      </c>
      <c r="H11" s="53">
        <f>'по ВП с формул'!Y11</f>
        <v>500</v>
      </c>
      <c r="I11" s="53">
        <f>'по ВП с формул'!Z11</f>
        <v>10</v>
      </c>
      <c r="J11" s="53">
        <f>'по ВП с формул'!AA11</f>
        <v>3</v>
      </c>
      <c r="K11" s="391"/>
      <c r="L11" s="53">
        <f t="shared" si="0"/>
        <v>14638</v>
      </c>
      <c r="M11" s="53">
        <f>'по ВП с формул'!AG11</f>
        <v>173546</v>
      </c>
      <c r="N11" s="53">
        <f>'по ВП с формул'!AH11</f>
        <v>83369</v>
      </c>
      <c r="O11" s="53">
        <f>'ИТОГ В ГЗ'!B11</f>
        <v>0</v>
      </c>
      <c r="P11" s="211"/>
      <c r="Q11" s="211"/>
      <c r="R11" s="211"/>
      <c r="S11" s="211"/>
      <c r="T11" s="41"/>
      <c r="U11" s="35"/>
      <c r="V11" s="35"/>
      <c r="W11" s="407"/>
      <c r="X11" s="69">
        <v>34</v>
      </c>
      <c r="Y11" s="35"/>
      <c r="Z11" s="36"/>
      <c r="AA11" s="38"/>
    </row>
    <row r="12" spans="1:27" s="28" customFormat="1" x14ac:dyDescent="0.25">
      <c r="A12" s="52">
        <v>8</v>
      </c>
      <c r="B12" s="5" t="s">
        <v>99</v>
      </c>
      <c r="C12" s="53">
        <f>'по ВП с формул'!C12+'по ВП с формул'!I12+Свиньи!F12</f>
        <v>27560</v>
      </c>
      <c r="D12" s="53">
        <f>'по ВП с формул'!D12+'по ВП с формул'!J12</f>
        <v>10200</v>
      </c>
      <c r="E12" s="53">
        <f>'по ВП с формул'!E12+'по ВП с формул'!K12+'по ВП с формул'!O12+'по ВП с формул'!S12</f>
        <v>14310</v>
      </c>
      <c r="F12" s="53">
        <f>'по ВП с формул'!W12</f>
        <v>4</v>
      </c>
      <c r="G12" s="53">
        <f>'по ВП с формул'!X12</f>
        <v>110</v>
      </c>
      <c r="H12" s="53">
        <f>'по ВП с формул'!Y12</f>
        <v>390</v>
      </c>
      <c r="I12" s="53">
        <f>'по ВП с формул'!Z12</f>
        <v>10</v>
      </c>
      <c r="J12" s="53">
        <f>'по ВП с формул'!AA12</f>
        <v>3</v>
      </c>
      <c r="K12" s="391"/>
      <c r="L12" s="53">
        <f t="shared" si="0"/>
        <v>14827</v>
      </c>
      <c r="M12" s="53">
        <f>'по ВП с формул'!AG12</f>
        <v>151187</v>
      </c>
      <c r="N12" s="53">
        <f>'по ВП с формул'!AH12</f>
        <v>92202</v>
      </c>
      <c r="O12" s="53">
        <f>'ИТОГ В ГЗ'!B12</f>
        <v>0</v>
      </c>
      <c r="P12" s="67"/>
      <c r="Q12" s="67"/>
      <c r="R12" s="67"/>
      <c r="S12" s="67"/>
      <c r="T12" s="68"/>
      <c r="U12" s="69"/>
      <c r="V12" s="69"/>
      <c r="W12" s="410"/>
      <c r="X12" s="69">
        <v>30</v>
      </c>
      <c r="Y12" s="69"/>
      <c r="Z12" s="36"/>
      <c r="AA12" s="38"/>
    </row>
    <row r="13" spans="1:27" s="28" customFormat="1" x14ac:dyDescent="0.25">
      <c r="A13" s="52">
        <v>9</v>
      </c>
      <c r="B13" s="5" t="s">
        <v>100</v>
      </c>
      <c r="C13" s="53">
        <f>'по ВП с формул'!C13+'по ВП с формул'!I13+Свиньи!F13</f>
        <v>20200</v>
      </c>
      <c r="D13" s="53">
        <f>'по ВП с формул'!D13+'по ВП с формул'!J13</f>
        <v>8200</v>
      </c>
      <c r="E13" s="53">
        <f>'по ВП с формул'!E13+'по ВП с формул'!K13+'по ВП с формул'!O13+'по ВП с формул'!S13</f>
        <v>10530</v>
      </c>
      <c r="F13" s="53">
        <f>'по ВП с формул'!W13</f>
        <v>15</v>
      </c>
      <c r="G13" s="53">
        <f>'по ВП с формул'!X13</f>
        <v>150</v>
      </c>
      <c r="H13" s="53">
        <f>'по ВП с формул'!Y13</f>
        <v>430</v>
      </c>
      <c r="I13" s="53">
        <f>'по ВП с формул'!Z13</f>
        <v>480</v>
      </c>
      <c r="J13" s="53">
        <f>'по ВП с формул'!AA13</f>
        <v>9</v>
      </c>
      <c r="K13" s="391"/>
      <c r="L13" s="53">
        <f t="shared" si="0"/>
        <v>11614</v>
      </c>
      <c r="M13" s="53">
        <f>'по ВП с формул'!AG13</f>
        <v>138380</v>
      </c>
      <c r="N13" s="53">
        <f>'по ВП с формул'!AH13</f>
        <v>69310</v>
      </c>
      <c r="O13" s="53">
        <f>'ИТОГ В ГЗ'!B13</f>
        <v>0</v>
      </c>
      <c r="P13" s="221"/>
      <c r="Q13" s="221"/>
      <c r="R13" s="221"/>
      <c r="S13" s="221"/>
      <c r="T13" s="61"/>
      <c r="U13" s="62"/>
      <c r="V13" s="62"/>
      <c r="W13" s="411"/>
      <c r="X13" s="62">
        <v>20</v>
      </c>
      <c r="Y13" s="62"/>
      <c r="Z13" s="36"/>
      <c r="AA13" s="38"/>
    </row>
    <row r="14" spans="1:27" s="28" customFormat="1" x14ac:dyDescent="0.25">
      <c r="A14" s="52">
        <v>10</v>
      </c>
      <c r="B14" s="541" t="s">
        <v>101</v>
      </c>
      <c r="C14" s="12">
        <f>'по ВП с формул'!C14+'по ВП с формул'!I14+Свиньи!F14</f>
        <v>23200</v>
      </c>
      <c r="D14" s="12">
        <f>'по ВП с формул'!D14+'по ВП с формул'!J14</f>
        <v>13700</v>
      </c>
      <c r="E14" s="12">
        <f>'по ВП с формул'!E14+'по ВП с формул'!K14+'по ВП с формул'!O14+'по ВП с формул'!S14</f>
        <v>13090</v>
      </c>
      <c r="F14" s="12">
        <f>'по ВП с формул'!W14</f>
        <v>15</v>
      </c>
      <c r="G14" s="12">
        <f>'по ВП с формул'!X14</f>
        <v>170</v>
      </c>
      <c r="H14" s="12">
        <f>'по ВП с формул'!Y14</f>
        <v>540</v>
      </c>
      <c r="I14" s="12">
        <f>'по ВП с формул'!Z14</f>
        <v>10</v>
      </c>
      <c r="J14" s="12">
        <f>'по ВП с формул'!AA14</f>
        <v>3</v>
      </c>
      <c r="K14" s="228"/>
      <c r="L14" s="12">
        <f t="shared" si="0"/>
        <v>13828</v>
      </c>
      <c r="M14" s="12">
        <f>'по ВП с формул'!AG14</f>
        <v>183725</v>
      </c>
      <c r="N14" s="12">
        <f>'по ВП с формул'!AH14</f>
        <v>117837</v>
      </c>
      <c r="O14" s="53">
        <f>'ИТОГ В ГЗ'!B14</f>
        <v>0</v>
      </c>
      <c r="P14" s="225"/>
      <c r="Q14" s="225"/>
      <c r="R14" s="225"/>
      <c r="S14" s="225"/>
      <c r="T14" s="225"/>
      <c r="U14" s="225"/>
      <c r="V14" s="225"/>
      <c r="W14" s="296"/>
      <c r="X14" s="225">
        <v>26</v>
      </c>
      <c r="Y14" s="225"/>
      <c r="Z14" s="267"/>
      <c r="AA14" s="267"/>
    </row>
    <row r="15" spans="1:27" s="28" customFormat="1" x14ac:dyDescent="0.25">
      <c r="A15" s="52">
        <v>11</v>
      </c>
      <c r="B15" s="5" t="s">
        <v>102</v>
      </c>
      <c r="C15" s="53">
        <f>'по ВП с формул'!C15+'по ВП с формул'!I15+Свиньи!F15</f>
        <v>28900</v>
      </c>
      <c r="D15" s="53">
        <f>'по ВП с формул'!D15+'по ВП с формул'!J15</f>
        <v>23000</v>
      </c>
      <c r="E15" s="53">
        <f>'по ВП с формул'!E15+'по ВП с формул'!K15+'по ВП с формул'!O15+'по ВП с формул'!S15</f>
        <v>16005</v>
      </c>
      <c r="F15" s="53">
        <f>'по ВП с формул'!W15</f>
        <v>5</v>
      </c>
      <c r="G15" s="53">
        <f>'по ВП с формул'!X15</f>
        <v>150</v>
      </c>
      <c r="H15" s="53">
        <f>'по ВП с формул'!Y15</f>
        <v>160</v>
      </c>
      <c r="I15" s="53">
        <f>'по ВП с формул'!Z15</f>
        <v>10</v>
      </c>
      <c r="J15" s="53">
        <f>'по ВП с формул'!AA15</f>
        <v>10</v>
      </c>
      <c r="K15" s="391"/>
      <c r="L15" s="53">
        <f t="shared" si="0"/>
        <v>16340</v>
      </c>
      <c r="M15" s="53">
        <f>'по ВП с формул'!AG15</f>
        <v>132437</v>
      </c>
      <c r="N15" s="53">
        <f>'по ВП с формул'!AH15</f>
        <v>117466</v>
      </c>
      <c r="O15" s="53">
        <f>'ИТОГ В ГЗ'!B15</f>
        <v>0</v>
      </c>
      <c r="P15" s="220"/>
      <c r="Q15" s="220"/>
      <c r="R15" s="220"/>
      <c r="S15" s="220"/>
      <c r="T15" s="32"/>
      <c r="U15" s="36"/>
      <c r="V15" s="36"/>
      <c r="W15" s="408"/>
      <c r="X15" s="36">
        <v>28</v>
      </c>
      <c r="Y15" s="36"/>
      <c r="Z15" s="36"/>
      <c r="AA15" s="38"/>
    </row>
    <row r="16" spans="1:27" s="28" customFormat="1" x14ac:dyDescent="0.25">
      <c r="A16" s="52">
        <v>12</v>
      </c>
      <c r="B16" s="5" t="s">
        <v>103</v>
      </c>
      <c r="C16" s="53">
        <f>'по ВП с формул'!C16+'по ВП с формул'!I16+Свиньи!F16</f>
        <v>29500</v>
      </c>
      <c r="D16" s="53">
        <f>'по ВП с формул'!D16+'по ВП с формул'!J16</f>
        <v>13600</v>
      </c>
      <c r="E16" s="53">
        <f>'по ВП с формул'!E16+'по ВП с формул'!K16+'по ВП с формул'!O16+'по ВП с формул'!S16</f>
        <v>16380</v>
      </c>
      <c r="F16" s="53">
        <f>'по ВП с формул'!W16</f>
        <v>10</v>
      </c>
      <c r="G16" s="53">
        <f>'по ВП с формул'!X16</f>
        <v>180</v>
      </c>
      <c r="H16" s="53">
        <f>'по ВП с формул'!Y16</f>
        <v>750</v>
      </c>
      <c r="I16" s="53">
        <f>'по ВП с формул'!Z16</f>
        <v>100</v>
      </c>
      <c r="J16" s="53">
        <f>'по ВП с формул'!AA16</f>
        <v>3</v>
      </c>
      <c r="K16" s="391"/>
      <c r="L16" s="53">
        <f t="shared" si="0"/>
        <v>17423</v>
      </c>
      <c r="M16" s="53">
        <f>'по ВП с формул'!AG16</f>
        <v>179441</v>
      </c>
      <c r="N16" s="53">
        <f>'по ВП с формул'!AH16</f>
        <v>99147</v>
      </c>
      <c r="O16" s="53">
        <f>'ИТОГ В ГЗ'!B16</f>
        <v>0</v>
      </c>
      <c r="P16" s="67"/>
      <c r="Q16" s="67"/>
      <c r="R16" s="67"/>
      <c r="S16" s="67"/>
      <c r="T16" s="68"/>
      <c r="U16" s="69"/>
      <c r="V16" s="69"/>
      <c r="W16" s="410"/>
      <c r="X16" s="69">
        <v>26</v>
      </c>
      <c r="Y16" s="69"/>
      <c r="Z16" s="36"/>
      <c r="AA16" s="38"/>
    </row>
    <row r="17" spans="1:27" s="28" customFormat="1" x14ac:dyDescent="0.25">
      <c r="A17" s="52">
        <v>13</v>
      </c>
      <c r="B17" s="541" t="s">
        <v>104</v>
      </c>
      <c r="C17" s="12">
        <f>'по ВП с формул'!C17+'по ВП с формул'!I17+Свиньи!F17</f>
        <v>20100</v>
      </c>
      <c r="D17" s="12">
        <f>'по ВП с формул'!D17+'по ВП с формул'!J17</f>
        <v>5050</v>
      </c>
      <c r="E17" s="12">
        <f>'по ВП с формул'!E17+'по ВП с формул'!K17+'по ВП с формул'!O17+'по ВП с формул'!S17</f>
        <v>12360</v>
      </c>
      <c r="F17" s="12">
        <f>'по ВП с формул'!W17</f>
        <v>15</v>
      </c>
      <c r="G17" s="12">
        <f>'по ВП с формул'!X17</f>
        <v>150</v>
      </c>
      <c r="H17" s="12">
        <f>'по ВП с формул'!Y17</f>
        <v>650</v>
      </c>
      <c r="I17" s="12">
        <f>'по ВП с формул'!Z17</f>
        <v>20</v>
      </c>
      <c r="J17" s="12">
        <f>'по ВП с формул'!AA17</f>
        <v>10</v>
      </c>
      <c r="K17" s="228"/>
      <c r="L17" s="12">
        <f t="shared" si="0"/>
        <v>13205</v>
      </c>
      <c r="M17" s="12">
        <f>'по ВП с формул'!AG17</f>
        <v>122350</v>
      </c>
      <c r="N17" s="12">
        <f>'по ВП с формул'!AH17</f>
        <v>58160</v>
      </c>
      <c r="O17" s="53">
        <f>'ИТОГ В ГЗ'!B17</f>
        <v>0</v>
      </c>
      <c r="P17" s="453"/>
      <c r="Q17" s="453"/>
      <c r="R17" s="453"/>
      <c r="S17" s="453"/>
      <c r="T17" s="225"/>
      <c r="U17" s="453"/>
      <c r="V17" s="453"/>
      <c r="W17" s="464"/>
      <c r="X17" s="225">
        <v>24</v>
      </c>
      <c r="Y17" s="453"/>
      <c r="Z17" s="267"/>
      <c r="AA17" s="267"/>
    </row>
    <row r="18" spans="1:27" s="28" customFormat="1" x14ac:dyDescent="0.25">
      <c r="A18" s="52">
        <v>14</v>
      </c>
      <c r="B18" s="5" t="s">
        <v>105</v>
      </c>
      <c r="C18" s="53">
        <f>'по ВП с формул'!C18+'по ВП с формул'!I18+Свиньи!F18</f>
        <v>36580</v>
      </c>
      <c r="D18" s="53">
        <f>'по ВП с формул'!D18+'по ВП с формул'!J18</f>
        <v>12500</v>
      </c>
      <c r="E18" s="53">
        <f>'по ВП с формул'!E18+'по ВП с формул'!K18+'по ВП с формул'!O18+'по ВП с формул'!S18</f>
        <v>12820</v>
      </c>
      <c r="F18" s="53">
        <f>'по ВП с формул'!W18</f>
        <v>15</v>
      </c>
      <c r="G18" s="53">
        <f>'по ВП с формул'!X18</f>
        <v>180</v>
      </c>
      <c r="H18" s="53">
        <f>'по ВП с формул'!Y18</f>
        <v>230</v>
      </c>
      <c r="I18" s="53">
        <f>'по ВП с формул'!Z18</f>
        <v>300</v>
      </c>
      <c r="J18" s="53">
        <f>'по ВП с формул'!AA18</f>
        <v>3</v>
      </c>
      <c r="K18" s="391"/>
      <c r="L18" s="53">
        <f t="shared" si="0"/>
        <v>13548</v>
      </c>
      <c r="M18" s="53">
        <f>'по ВП с формул'!AG18</f>
        <v>162464</v>
      </c>
      <c r="N18" s="53">
        <f>'по ВП с формул'!AH18</f>
        <v>94750</v>
      </c>
      <c r="O18" s="53">
        <f>'ИТОГ В ГЗ'!B18</f>
        <v>0</v>
      </c>
      <c r="P18" s="220"/>
      <c r="Q18" s="220"/>
      <c r="R18" s="220"/>
      <c r="S18" s="220"/>
      <c r="T18" s="54"/>
      <c r="U18" s="63"/>
      <c r="V18" s="63"/>
      <c r="W18" s="412"/>
      <c r="X18" s="246">
        <v>68</v>
      </c>
      <c r="Y18" s="36"/>
      <c r="Z18" s="36"/>
      <c r="AA18" s="38"/>
    </row>
    <row r="19" spans="1:27" s="28" customFormat="1" x14ac:dyDescent="0.25">
      <c r="A19" s="52">
        <v>15</v>
      </c>
      <c r="B19" s="5" t="s">
        <v>106</v>
      </c>
      <c r="C19" s="53">
        <f>'по ВП с формул'!C19+'по ВП с формул'!I19+Свиньи!F19</f>
        <v>13800</v>
      </c>
      <c r="D19" s="53">
        <f>'по ВП с формул'!D19+'по ВП с формул'!J19</f>
        <v>5450</v>
      </c>
      <c r="E19" s="53">
        <f>'по ВП с формул'!E19+'по ВП с формул'!K19+'по ВП с формул'!O19+'по ВП с формул'!S19</f>
        <v>9925</v>
      </c>
      <c r="F19" s="53">
        <f>'по ВП с формул'!W19</f>
        <v>10</v>
      </c>
      <c r="G19" s="53">
        <f>'по ВП с формул'!X19</f>
        <v>200</v>
      </c>
      <c r="H19" s="53">
        <f>'по ВП с формул'!Y19</f>
        <v>550</v>
      </c>
      <c r="I19" s="53">
        <f>'по ВП с формул'!Z19</f>
        <v>600</v>
      </c>
      <c r="J19" s="53">
        <f>'по ВП с формул'!AA19</f>
        <v>9</v>
      </c>
      <c r="K19" s="391"/>
      <c r="L19" s="53">
        <f t="shared" si="0"/>
        <v>11294</v>
      </c>
      <c r="M19" s="53">
        <f>'по ВП с формул'!AG19</f>
        <v>92679</v>
      </c>
      <c r="N19" s="53">
        <f>'по ВП с формул'!AH19</f>
        <v>47334</v>
      </c>
      <c r="O19" s="53">
        <f>'ИТОГ В ГЗ'!B19</f>
        <v>0</v>
      </c>
      <c r="P19" s="211"/>
      <c r="Q19" s="211"/>
      <c r="R19" s="211"/>
      <c r="S19" s="211"/>
      <c r="T19" s="68"/>
      <c r="U19" s="35"/>
      <c r="V19" s="35"/>
      <c r="W19" s="407"/>
      <c r="X19" s="69">
        <v>20</v>
      </c>
      <c r="Y19" s="35"/>
      <c r="Z19" s="36"/>
      <c r="AA19" s="38"/>
    </row>
    <row r="20" spans="1:27" s="28" customFormat="1" x14ac:dyDescent="0.25">
      <c r="A20" s="52">
        <v>16</v>
      </c>
      <c r="B20" s="5" t="s">
        <v>107</v>
      </c>
      <c r="C20" s="53">
        <f>'по ВП с формул'!C20+'по ВП с формул'!I20+Свиньи!F20</f>
        <v>33900</v>
      </c>
      <c r="D20" s="53">
        <f>'по ВП с формул'!D20+'по ВП с формул'!J20</f>
        <v>17450</v>
      </c>
      <c r="E20" s="53">
        <f>'по ВП с формул'!E20+'по ВП с формул'!K20+'по ВП с формул'!O20+'по ВП с формул'!S20</f>
        <v>15470</v>
      </c>
      <c r="F20" s="53">
        <f>'по ВП с формул'!W20</f>
        <v>10</v>
      </c>
      <c r="G20" s="53">
        <f>'по ВП с формул'!X20</f>
        <v>180</v>
      </c>
      <c r="H20" s="53">
        <f>'по ВП с формул'!Y20</f>
        <v>230</v>
      </c>
      <c r="I20" s="53">
        <f>'по ВП с формул'!Z20</f>
        <v>10</v>
      </c>
      <c r="J20" s="53">
        <f>'по ВП с формул'!AA20</f>
        <v>3</v>
      </c>
      <c r="K20" s="391"/>
      <c r="L20" s="53">
        <f t="shared" si="0"/>
        <v>15903</v>
      </c>
      <c r="M20" s="53">
        <f>'по ВП с формул'!AG20</f>
        <v>162238</v>
      </c>
      <c r="N20" s="53">
        <f>'по ВП с формул'!AH20</f>
        <v>98898</v>
      </c>
      <c r="O20" s="53">
        <f>'ИТОГ В ГЗ'!B20</f>
        <v>0</v>
      </c>
      <c r="P20" s="211"/>
      <c r="Q20" s="211"/>
      <c r="R20" s="211"/>
      <c r="S20" s="211"/>
      <c r="T20" s="68"/>
      <c r="U20" s="35"/>
      <c r="V20" s="35"/>
      <c r="W20" s="407"/>
      <c r="X20" s="69">
        <v>44</v>
      </c>
      <c r="Y20" s="35"/>
      <c r="Z20" s="36"/>
      <c r="AA20" s="38"/>
    </row>
    <row r="21" spans="1:27" s="28" customFormat="1" x14ac:dyDescent="0.25">
      <c r="A21" s="52">
        <v>17</v>
      </c>
      <c r="B21" s="5" t="s">
        <v>108</v>
      </c>
      <c r="C21" s="53">
        <f>'по ВП с формул'!C21+'по ВП с формул'!I21+Свиньи!F21</f>
        <v>28100</v>
      </c>
      <c r="D21" s="53">
        <f>'по ВП с формул'!D21+'по ВП с формул'!J21</f>
        <v>13100</v>
      </c>
      <c r="E21" s="53">
        <f>'по ВП с формул'!E21+'по ВП с формул'!K21+'по ВП с формул'!O21+'по ВП с формул'!S21</f>
        <v>14585</v>
      </c>
      <c r="F21" s="53">
        <f>'по ВП с формул'!W21</f>
        <v>2</v>
      </c>
      <c r="G21" s="53">
        <f>'по ВП с формул'!X21</f>
        <v>100</v>
      </c>
      <c r="H21" s="53">
        <f>'по ВП с формул'!Y21</f>
        <v>410</v>
      </c>
      <c r="I21" s="53">
        <f>'по ВП с формул'!Z21</f>
        <v>10</v>
      </c>
      <c r="J21" s="53">
        <f>'по ВП с формул'!AA21</f>
        <v>3</v>
      </c>
      <c r="K21" s="391"/>
      <c r="L21" s="53">
        <f t="shared" si="0"/>
        <v>15110</v>
      </c>
      <c r="M21" s="53">
        <f>'по ВП с формул'!AG21</f>
        <v>184306</v>
      </c>
      <c r="N21" s="53">
        <f>'по ВП с формул'!AH21</f>
        <v>92599</v>
      </c>
      <c r="O21" s="53">
        <f>'ИТОГ В ГЗ'!B21</f>
        <v>0</v>
      </c>
      <c r="P21" s="211"/>
      <c r="Q21" s="211"/>
      <c r="R21" s="211"/>
      <c r="S21" s="211"/>
      <c r="T21" s="68"/>
      <c r="U21" s="35"/>
      <c r="V21" s="35"/>
      <c r="W21" s="407"/>
      <c r="X21" s="69">
        <v>36</v>
      </c>
      <c r="Y21" s="35"/>
      <c r="Z21" s="36"/>
      <c r="AA21" s="38"/>
    </row>
    <row r="22" spans="1:27" s="28" customFormat="1" x14ac:dyDescent="0.25">
      <c r="A22" s="52">
        <v>18</v>
      </c>
      <c r="B22" s="5" t="s">
        <v>109</v>
      </c>
      <c r="C22" s="53">
        <f>'по ВП с формул'!C22+'по ВП с формул'!I22+Свиньи!F22</f>
        <v>27600</v>
      </c>
      <c r="D22" s="53">
        <f>'по ВП с формул'!D22+'по ВП с формул'!J22</f>
        <v>23800</v>
      </c>
      <c r="E22" s="53">
        <f>'по ВП с формул'!E22+'по ВП с формул'!K22+'по ВП с формул'!O22+'по ВП с формул'!S22</f>
        <v>14910</v>
      </c>
      <c r="F22" s="53">
        <f>'по ВП с формул'!W22</f>
        <v>5</v>
      </c>
      <c r="G22" s="53">
        <f>'по ВП с формул'!X22</f>
        <v>100</v>
      </c>
      <c r="H22" s="53">
        <f>'по ВП с формул'!Y22</f>
        <v>450</v>
      </c>
      <c r="I22" s="53">
        <f>'по ВП с формул'!Z22</f>
        <v>10</v>
      </c>
      <c r="J22" s="53">
        <f>'по ВП с формул'!AA22</f>
        <v>3</v>
      </c>
      <c r="K22" s="391"/>
      <c r="L22" s="53">
        <f t="shared" si="0"/>
        <v>15478</v>
      </c>
      <c r="M22" s="53">
        <f>'по ВП с формул'!AG22</f>
        <v>156409</v>
      </c>
      <c r="N22" s="53">
        <f>'по ВП с формул'!AH22</f>
        <v>138992</v>
      </c>
      <c r="O22" s="53">
        <f>'ИТОГ В ГЗ'!B22</f>
        <v>0</v>
      </c>
      <c r="P22" s="220"/>
      <c r="Q22" s="220"/>
      <c r="R22" s="220"/>
      <c r="S22" s="220"/>
      <c r="T22" s="32"/>
      <c r="U22" s="36"/>
      <c r="V22" s="36"/>
      <c r="W22" s="408"/>
      <c r="X22" s="36">
        <v>32</v>
      </c>
      <c r="Y22" s="36"/>
      <c r="Z22" s="36"/>
      <c r="AA22" s="38"/>
    </row>
    <row r="23" spans="1:27" s="28" customFormat="1" x14ac:dyDescent="0.25">
      <c r="A23" s="52">
        <v>19</v>
      </c>
      <c r="B23" s="541" t="s">
        <v>110</v>
      </c>
      <c r="C23" s="12">
        <f>'по ВП с формул'!C23+'по ВП с формул'!I23+Свиньи!F23</f>
        <v>29600</v>
      </c>
      <c r="D23" s="12">
        <f>'по ВП с формул'!D23+'по ВП с формул'!J23</f>
        <v>19900</v>
      </c>
      <c r="E23" s="12">
        <f>'по ВП с формул'!E23+'по ВП с формул'!K23+'по ВП с формул'!O23+'по ВП с формул'!S23</f>
        <v>15310</v>
      </c>
      <c r="F23" s="12">
        <f>'по ВП с формул'!W23</f>
        <v>5</v>
      </c>
      <c r="G23" s="12">
        <f>'по ВП с формул'!X23</f>
        <v>150</v>
      </c>
      <c r="H23" s="12">
        <f>'по ВП с формул'!Y23</f>
        <v>1030</v>
      </c>
      <c r="I23" s="12">
        <f>'по ВП с формул'!Z23</f>
        <v>15</v>
      </c>
      <c r="J23" s="12">
        <f>'по ВП с формул'!AA23</f>
        <v>3</v>
      </c>
      <c r="K23" s="228"/>
      <c r="L23" s="12">
        <f t="shared" si="0"/>
        <v>16513</v>
      </c>
      <c r="M23" s="12">
        <f>'по ВП с формул'!AG23</f>
        <v>192116</v>
      </c>
      <c r="N23" s="12">
        <f>'по ВП с формул'!AH23</f>
        <v>146560</v>
      </c>
      <c r="O23" s="53">
        <f>'ИТОГ В ГЗ'!B23</f>
        <v>0</v>
      </c>
      <c r="P23" s="226"/>
      <c r="Q23" s="226"/>
      <c r="R23" s="226"/>
      <c r="S23" s="226"/>
      <c r="T23" s="267"/>
      <c r="U23" s="267"/>
      <c r="V23" s="267"/>
      <c r="W23" s="462"/>
      <c r="X23" s="267">
        <v>30</v>
      </c>
      <c r="Y23" s="267"/>
      <c r="Z23" s="267"/>
      <c r="AA23" s="267"/>
    </row>
    <row r="24" spans="1:27" s="28" customFormat="1" x14ac:dyDescent="0.25">
      <c r="A24" s="52">
        <v>20</v>
      </c>
      <c r="B24" s="5" t="s">
        <v>111</v>
      </c>
      <c r="C24" s="53">
        <f>'по ВП с формул'!C24+'по ВП с формул'!I24+Свиньи!F24</f>
        <v>29200</v>
      </c>
      <c r="D24" s="53">
        <f>'по ВП с формул'!D24+'по ВП с формул'!J24</f>
        <v>14200</v>
      </c>
      <c r="E24" s="53">
        <f>'по ВП с формул'!E24+'по ВП с формул'!K24+'по ВП с формул'!O24+'по ВП с формул'!S24</f>
        <v>16180</v>
      </c>
      <c r="F24" s="53">
        <f>'по ВП с формул'!W24</f>
        <v>5</v>
      </c>
      <c r="G24" s="53">
        <f>'по ВП с формул'!X24</f>
        <v>150</v>
      </c>
      <c r="H24" s="53">
        <f>'по ВП с формул'!Y24</f>
        <v>260</v>
      </c>
      <c r="I24" s="53">
        <f>'по ВП с формул'!Z24</f>
        <v>20</v>
      </c>
      <c r="J24" s="53">
        <f>'по ВП с формул'!AA24</f>
        <v>9</v>
      </c>
      <c r="K24" s="391"/>
      <c r="L24" s="53">
        <f t="shared" si="0"/>
        <v>16624</v>
      </c>
      <c r="M24" s="53">
        <f>'по ВП с формул'!AG24</f>
        <v>162920</v>
      </c>
      <c r="N24" s="53">
        <f>'по ВП с формул'!AH24</f>
        <v>97922</v>
      </c>
      <c r="O24" s="53">
        <f>'ИТОГ В ГЗ'!B24</f>
        <v>0</v>
      </c>
      <c r="P24" s="220"/>
      <c r="Q24" s="220"/>
      <c r="R24" s="220"/>
      <c r="S24" s="220"/>
      <c r="T24" s="32"/>
      <c r="U24" s="36"/>
      <c r="V24" s="36"/>
      <c r="W24" s="408"/>
      <c r="X24" s="36">
        <v>30</v>
      </c>
      <c r="Y24" s="36"/>
      <c r="Z24" s="36"/>
      <c r="AA24" s="38"/>
    </row>
    <row r="25" spans="1:27" s="28" customFormat="1" x14ac:dyDescent="0.25">
      <c r="A25" s="52">
        <v>21</v>
      </c>
      <c r="B25" s="5" t="s">
        <v>112</v>
      </c>
      <c r="C25" s="53">
        <f>'по ВП с формул'!C25+'по ВП с формул'!I25+Свиньи!F25</f>
        <v>32160</v>
      </c>
      <c r="D25" s="53">
        <f>'по ВП с формул'!D25+'по ВП с формул'!J25</f>
        <v>11100</v>
      </c>
      <c r="E25" s="53">
        <f>'по ВП с формул'!E25+'по ВП с формул'!K25+'по ВП с формул'!O25+'по ВП с формул'!S25</f>
        <v>15870</v>
      </c>
      <c r="F25" s="53">
        <f>'по ВП с формул'!W25</f>
        <v>10</v>
      </c>
      <c r="G25" s="53">
        <f>'по ВП с формул'!X25</f>
        <v>180</v>
      </c>
      <c r="H25" s="53">
        <f>'по ВП с формул'!Y25</f>
        <v>410</v>
      </c>
      <c r="I25" s="53">
        <f>'по ВП с формул'!Z25</f>
        <v>10</v>
      </c>
      <c r="J25" s="53">
        <f>'по ВП с формул'!AA25</f>
        <v>3</v>
      </c>
      <c r="K25" s="391"/>
      <c r="L25" s="53">
        <f t="shared" si="0"/>
        <v>16483</v>
      </c>
      <c r="M25" s="53">
        <f>'по ВП с формул'!AG25</f>
        <v>183821</v>
      </c>
      <c r="N25" s="53">
        <f>'по ВП с формул'!AH25</f>
        <v>74750</v>
      </c>
      <c r="O25" s="53">
        <f>'ИТОГ В ГЗ'!B25</f>
        <v>0</v>
      </c>
      <c r="P25" s="211"/>
      <c r="Q25" s="211"/>
      <c r="R25" s="211"/>
      <c r="S25" s="211"/>
      <c r="T25" s="68"/>
      <c r="U25" s="35"/>
      <c r="V25" s="35"/>
      <c r="W25" s="407"/>
      <c r="X25" s="69">
        <v>26</v>
      </c>
      <c r="Y25" s="35"/>
      <c r="Z25" s="36"/>
      <c r="AA25" s="38"/>
    </row>
    <row r="26" spans="1:27" s="28" customFormat="1" x14ac:dyDescent="0.25">
      <c r="A26" s="52">
        <v>22</v>
      </c>
      <c r="B26" s="5" t="s">
        <v>113</v>
      </c>
      <c r="C26" s="53">
        <f>'по ВП с формул'!C26+'по ВП с формул'!I26+Свиньи!F26</f>
        <v>43960</v>
      </c>
      <c r="D26" s="53">
        <f>'по ВП с формул'!D26+'по ВП с формул'!J26</f>
        <v>9500</v>
      </c>
      <c r="E26" s="53">
        <f>'по ВП с формул'!E26+'по ВП с формул'!K26+'по ВП с формул'!O26+'по ВП с формул'!S26</f>
        <v>25880</v>
      </c>
      <c r="F26" s="53">
        <f>'по ВП с формул'!W26</f>
        <v>10</v>
      </c>
      <c r="G26" s="53">
        <f>'по ВП с формул'!X26</f>
        <v>100</v>
      </c>
      <c r="H26" s="53">
        <f>'по ВП с формул'!Y26</f>
        <v>420</v>
      </c>
      <c r="I26" s="53">
        <f>'по ВП с формул'!Z26</f>
        <v>100</v>
      </c>
      <c r="J26" s="53">
        <f>'по ВП с формул'!AA26</f>
        <v>9</v>
      </c>
      <c r="K26" s="391"/>
      <c r="L26" s="53">
        <f t="shared" si="0"/>
        <v>26519</v>
      </c>
      <c r="M26" s="53">
        <f>'по ВП с формул'!AG26</f>
        <v>231094</v>
      </c>
      <c r="N26" s="53">
        <f>'по ВП с формул'!AH26</f>
        <v>63681</v>
      </c>
      <c r="O26" s="53">
        <f>'ИТОГ В ГЗ'!B26</f>
        <v>91760</v>
      </c>
      <c r="P26" s="220"/>
      <c r="Q26" s="220"/>
      <c r="R26" s="220"/>
      <c r="S26" s="220"/>
      <c r="T26" s="32"/>
      <c r="U26" s="36"/>
      <c r="V26" s="36"/>
      <c r="W26" s="408"/>
      <c r="X26" s="36">
        <v>36</v>
      </c>
      <c r="Y26" s="36"/>
      <c r="Z26" s="36"/>
      <c r="AA26" s="38"/>
    </row>
    <row r="27" spans="1:27" s="28" customFormat="1" x14ac:dyDescent="0.25">
      <c r="A27" s="52">
        <v>23</v>
      </c>
      <c r="B27" s="5" t="s">
        <v>114</v>
      </c>
      <c r="C27" s="53">
        <f>'по ВП с формул'!C27+'по ВП с формул'!I27+Свиньи!F27</f>
        <v>17800</v>
      </c>
      <c r="D27" s="53">
        <f>'по ВП с формул'!D27+'по ВП с формул'!J27</f>
        <v>9800</v>
      </c>
      <c r="E27" s="53">
        <f>'по ВП с формул'!E27+'по ВП с формул'!K27+'по ВП с формул'!O27+'по ВП с формул'!S27</f>
        <v>10640</v>
      </c>
      <c r="F27" s="53">
        <f>'по ВП с формул'!W27</f>
        <v>3</v>
      </c>
      <c r="G27" s="53">
        <f>'по ВП с формул'!X27</f>
        <v>100</v>
      </c>
      <c r="H27" s="53">
        <f>'по ВП с формул'!Y27</f>
        <v>360</v>
      </c>
      <c r="I27" s="53">
        <f>'по ВП с формул'!Z27</f>
        <v>10</v>
      </c>
      <c r="J27" s="53">
        <f>'по ВП с формул'!AA27</f>
        <v>3</v>
      </c>
      <c r="K27" s="391"/>
      <c r="L27" s="53">
        <f t="shared" si="0"/>
        <v>11116</v>
      </c>
      <c r="M27" s="53">
        <f>'по ВП с формул'!AG27</f>
        <v>114254</v>
      </c>
      <c r="N27" s="53">
        <f>'по ВП с формул'!AH27</f>
        <v>67425</v>
      </c>
      <c r="O27" s="53">
        <f>'ИТОГ В ГЗ'!B27</f>
        <v>0</v>
      </c>
      <c r="P27" s="220"/>
      <c r="Q27" s="220"/>
      <c r="R27" s="220"/>
      <c r="S27" s="220"/>
      <c r="T27" s="32"/>
      <c r="U27" s="36"/>
      <c r="V27" s="36"/>
      <c r="W27" s="408"/>
      <c r="X27" s="36">
        <v>26</v>
      </c>
      <c r="Y27" s="36"/>
      <c r="Z27" s="36"/>
      <c r="AA27" s="38"/>
    </row>
    <row r="28" spans="1:27" s="28" customFormat="1" x14ac:dyDescent="0.25">
      <c r="A28" s="52">
        <v>24</v>
      </c>
      <c r="B28" s="5" t="s">
        <v>115</v>
      </c>
      <c r="C28" s="53">
        <f>'по ВП с формул'!C28+'по ВП с формул'!I28+Свиньи!F28</f>
        <v>50300</v>
      </c>
      <c r="D28" s="53">
        <f>'по ВП с формул'!D28+'по ВП с формул'!J28</f>
        <v>37600</v>
      </c>
      <c r="E28" s="53">
        <f>'по ВП с формул'!E28+'по ВП с формул'!K28+'по ВП с формул'!O28+'по ВП с формул'!S28</f>
        <v>30010</v>
      </c>
      <c r="F28" s="53">
        <f>'по ВП с формул'!W28</f>
        <v>5</v>
      </c>
      <c r="G28" s="53">
        <f>'по ВП с формул'!X28</f>
        <v>130</v>
      </c>
      <c r="H28" s="53">
        <f>'по ВП с формул'!Y28</f>
        <v>730</v>
      </c>
      <c r="I28" s="53">
        <f>'по ВП с формул'!Z28</f>
        <v>10</v>
      </c>
      <c r="J28" s="53">
        <f>'по ВП с формул'!AA28</f>
        <v>3</v>
      </c>
      <c r="K28" s="391"/>
      <c r="L28" s="53">
        <f t="shared" si="0"/>
        <v>30888</v>
      </c>
      <c r="M28" s="53">
        <f>'по ВП с формул'!AG28</f>
        <v>342321</v>
      </c>
      <c r="N28" s="53">
        <f>'по ВП с формул'!AH28</f>
        <v>263615</v>
      </c>
      <c r="O28" s="53">
        <f>'ИТОГ В ГЗ'!B28</f>
        <v>0</v>
      </c>
      <c r="P28" s="222"/>
      <c r="Q28" s="222"/>
      <c r="R28" s="222"/>
      <c r="S28" s="222"/>
      <c r="T28" s="32"/>
      <c r="U28" s="36"/>
      <c r="V28" s="36"/>
      <c r="W28" s="408"/>
      <c r="X28" s="36">
        <v>34</v>
      </c>
      <c r="Y28" s="36"/>
      <c r="Z28" s="36"/>
      <c r="AA28" s="38"/>
    </row>
    <row r="29" spans="1:27" s="28" customFormat="1" x14ac:dyDescent="0.25">
      <c r="A29" s="52">
        <v>25</v>
      </c>
      <c r="B29" s="5" t="s">
        <v>116</v>
      </c>
      <c r="C29" s="53">
        <f>'по ВП с формул'!C29+'по ВП с формул'!I29+Свиньи!F29</f>
        <v>21060</v>
      </c>
      <c r="D29" s="53">
        <f>'по ВП с формул'!D29+'по ВП с формул'!J29</f>
        <v>15900</v>
      </c>
      <c r="E29" s="53">
        <f>'по ВП с формул'!E29+'по ВП с формул'!K29+'по ВП с формул'!O29+'по ВП с формул'!S29</f>
        <v>12455</v>
      </c>
      <c r="F29" s="53">
        <f>'по ВП с формул'!W29</f>
        <v>10</v>
      </c>
      <c r="G29" s="53">
        <f>'по ВП с формул'!X29</f>
        <v>120</v>
      </c>
      <c r="H29" s="53">
        <f>'по ВП с формул'!Y29</f>
        <v>390</v>
      </c>
      <c r="I29" s="53">
        <f>'по ВП с формул'!Z29</f>
        <v>10</v>
      </c>
      <c r="J29" s="53">
        <f>'по ВП с формул'!AA29</f>
        <v>3</v>
      </c>
      <c r="K29" s="391"/>
      <c r="L29" s="53">
        <f t="shared" si="0"/>
        <v>12988</v>
      </c>
      <c r="M29" s="53">
        <f>'по ВП с формул'!AG29</f>
        <v>139795</v>
      </c>
      <c r="N29" s="53">
        <f>'по ВП с формул'!AH29</f>
        <v>118765</v>
      </c>
      <c r="O29" s="53">
        <f>'ИТОГ В ГЗ'!B29</f>
        <v>0</v>
      </c>
      <c r="P29" s="220"/>
      <c r="Q29" s="220"/>
      <c r="R29" s="220"/>
      <c r="S29" s="220"/>
      <c r="T29" s="32"/>
      <c r="U29" s="36"/>
      <c r="V29" s="36"/>
      <c r="W29" s="408"/>
      <c r="X29" s="36">
        <v>30</v>
      </c>
      <c r="Y29" s="36"/>
      <c r="Z29" s="36"/>
      <c r="AA29" s="38"/>
    </row>
    <row r="30" spans="1:27" s="28" customFormat="1" x14ac:dyDescent="0.25">
      <c r="A30" s="52">
        <v>26</v>
      </c>
      <c r="B30" s="541" t="s">
        <v>117</v>
      </c>
      <c r="C30" s="12">
        <f>'по ВП с формул'!C30+'по ВП с формул'!I30+Свиньи!F30</f>
        <v>26000</v>
      </c>
      <c r="D30" s="12">
        <f>'по ВП с формул'!D30+'по ВП с формул'!J30</f>
        <v>6600</v>
      </c>
      <c r="E30" s="12">
        <f>'по ВП с формул'!E30+'по ВП с формул'!K30+'по ВП с формул'!O30+'по ВП с формул'!S30</f>
        <v>13120</v>
      </c>
      <c r="F30" s="12">
        <f>'по ВП с формул'!W30</f>
        <v>12</v>
      </c>
      <c r="G30" s="12">
        <f>'по ВП с формул'!X30</f>
        <v>70</v>
      </c>
      <c r="H30" s="12">
        <f>'по ВП с формул'!Y30</f>
        <v>1020</v>
      </c>
      <c r="I30" s="12">
        <f>'по ВП с формул'!Z30</f>
        <v>10</v>
      </c>
      <c r="J30" s="12">
        <f>'по ВП с формул'!AA30</f>
        <v>3</v>
      </c>
      <c r="K30" s="228"/>
      <c r="L30" s="12">
        <f t="shared" si="0"/>
        <v>14235</v>
      </c>
      <c r="M30" s="12">
        <f>'по ВП с формул'!AG30</f>
        <v>140897</v>
      </c>
      <c r="N30" s="12">
        <f>'по ВП с формул'!AH30</f>
        <v>54017</v>
      </c>
      <c r="O30" s="53">
        <f>'ИТОГ В ГЗ'!B30</f>
        <v>0</v>
      </c>
      <c r="P30" s="225"/>
      <c r="Q30" s="225"/>
      <c r="R30" s="225"/>
      <c r="S30" s="225"/>
      <c r="T30" s="225"/>
      <c r="U30" s="225"/>
      <c r="V30" s="225"/>
      <c r="W30" s="296"/>
      <c r="X30" s="225">
        <v>14</v>
      </c>
      <c r="Y30" s="225"/>
      <c r="Z30" s="267"/>
      <c r="AA30" s="267"/>
    </row>
    <row r="31" spans="1:27" s="28" customFormat="1" x14ac:dyDescent="0.25">
      <c r="A31" s="52">
        <v>27</v>
      </c>
      <c r="B31" s="5" t="s">
        <v>118</v>
      </c>
      <c r="C31" s="53">
        <f>'по ВП с формул'!C31+'по ВП с формул'!I31+Свиньи!F31</f>
        <v>49400</v>
      </c>
      <c r="D31" s="53">
        <f>'по ВП с формул'!D31+'по ВП с формул'!J31</f>
        <v>21700</v>
      </c>
      <c r="E31" s="53">
        <f>'по ВП с формул'!E31+'по ВП с формул'!K31+'по ВП с формул'!O31+'по ВП с формул'!S31</f>
        <v>29110</v>
      </c>
      <c r="F31" s="53">
        <f>'по ВП с формул'!W31</f>
        <v>5</v>
      </c>
      <c r="G31" s="53">
        <f>'по ВП с формул'!X31</f>
        <v>100</v>
      </c>
      <c r="H31" s="53">
        <f>'по ВП с формул'!Y31</f>
        <v>350</v>
      </c>
      <c r="I31" s="53">
        <f>'по ВП с формул'!Z31</f>
        <v>10</v>
      </c>
      <c r="J31" s="53">
        <f>'по ВП с формул'!AA31</f>
        <v>3</v>
      </c>
      <c r="K31" s="391"/>
      <c r="L31" s="53">
        <f t="shared" si="0"/>
        <v>29578</v>
      </c>
      <c r="M31" s="53">
        <f>'по ВП с формул'!AG31</f>
        <v>244700</v>
      </c>
      <c r="N31" s="53">
        <f>'по ВП с формул'!AH31</f>
        <v>102775</v>
      </c>
      <c r="O31" s="53">
        <f>'ИТОГ В ГЗ'!B31</f>
        <v>116840</v>
      </c>
      <c r="P31" s="67"/>
      <c r="Q31" s="67"/>
      <c r="R31" s="67"/>
      <c r="S31" s="67"/>
      <c r="T31" s="68"/>
      <c r="U31" s="69"/>
      <c r="V31" s="69"/>
      <c r="W31" s="410"/>
      <c r="X31" s="69">
        <v>44</v>
      </c>
      <c r="Y31" s="35"/>
      <c r="Z31" s="36"/>
      <c r="AA31" s="38"/>
    </row>
    <row r="32" spans="1:27" s="28" customFormat="1" x14ac:dyDescent="0.25">
      <c r="A32" s="52">
        <v>28</v>
      </c>
      <c r="B32" s="541" t="s">
        <v>119</v>
      </c>
      <c r="C32" s="53">
        <f>'по ВП с формул'!C32+'по ВП с формул'!I32+Свиньи!F32</f>
        <v>31900</v>
      </c>
      <c r="D32" s="53">
        <f>'по ВП с формул'!D32+'по ВП с формул'!J32</f>
        <v>21200</v>
      </c>
      <c r="E32" s="53">
        <f>'по ВП с формул'!E32+'по ВП с формул'!K32+'по ВП с формул'!O32+'по ВП с формул'!S32</f>
        <v>17700</v>
      </c>
      <c r="F32" s="53">
        <f>'по ВП с формул'!W32</f>
        <v>5</v>
      </c>
      <c r="G32" s="53">
        <f>'по ВП с формул'!X32</f>
        <v>230</v>
      </c>
      <c r="H32" s="53">
        <f>'по ВП с формул'!Y32</f>
        <v>470</v>
      </c>
      <c r="I32" s="53">
        <f>'по ВП с формул'!Z32</f>
        <v>20</v>
      </c>
      <c r="J32" s="53">
        <f>'по ВП с формул'!AA32</f>
        <v>9</v>
      </c>
      <c r="K32" s="391"/>
      <c r="L32" s="53">
        <f t="shared" si="0"/>
        <v>18434</v>
      </c>
      <c r="M32" s="53">
        <f>'по ВП с формул'!AG32</f>
        <v>180263</v>
      </c>
      <c r="N32" s="53">
        <f>'по ВП с формул'!AH32</f>
        <v>122895</v>
      </c>
      <c r="O32" s="53">
        <f>'ИТОГ В ГЗ'!B32</f>
        <v>0</v>
      </c>
      <c r="P32" s="211"/>
      <c r="Q32" s="211"/>
      <c r="R32" s="211"/>
      <c r="S32" s="211"/>
      <c r="T32" s="68"/>
      <c r="U32" s="35"/>
      <c r="V32" s="35"/>
      <c r="W32" s="407"/>
      <c r="X32" s="69">
        <v>30</v>
      </c>
      <c r="Y32" s="35"/>
      <c r="Z32" s="36"/>
      <c r="AA32" s="38"/>
    </row>
    <row r="33" spans="1:27" s="28" customFormat="1" x14ac:dyDescent="0.25">
      <c r="A33" s="52">
        <v>29</v>
      </c>
      <c r="B33" s="541" t="s">
        <v>120</v>
      </c>
      <c r="C33" s="12">
        <f>'по ВП с формул'!C33+'по ВП с формул'!I33+Свиньи!F33</f>
        <v>14860</v>
      </c>
      <c r="D33" s="12">
        <f>'по ВП с формул'!D33+'по ВП с формул'!J33</f>
        <v>6000</v>
      </c>
      <c r="E33" s="12">
        <f>'по ВП с формул'!E33+'по ВП с формул'!K33+'по ВП с формул'!O33+'по ВП с формул'!S33</f>
        <v>8360</v>
      </c>
      <c r="F33" s="12">
        <f>'по ВП с формул'!W33</f>
        <v>5</v>
      </c>
      <c r="G33" s="12">
        <f>'по ВП с формул'!X33</f>
        <v>100</v>
      </c>
      <c r="H33" s="12">
        <f>'по ВП с формул'!Y33</f>
        <v>320</v>
      </c>
      <c r="I33" s="12">
        <f>'по ВП с формул'!Z33</f>
        <v>10</v>
      </c>
      <c r="J33" s="12">
        <f>'по ВП с формул'!AA33</f>
        <v>3</v>
      </c>
      <c r="K33" s="228"/>
      <c r="L33" s="12">
        <f t="shared" si="0"/>
        <v>8798</v>
      </c>
      <c r="M33" s="12">
        <f>'по ВП с формул'!AG33</f>
        <v>139200</v>
      </c>
      <c r="N33" s="12">
        <f>'по ВП с формул'!AH33</f>
        <v>90662</v>
      </c>
      <c r="O33" s="53">
        <f>'ИТОГ В ГЗ'!B33</f>
        <v>0</v>
      </c>
      <c r="P33" s="225"/>
      <c r="Q33" s="225"/>
      <c r="R33" s="225"/>
      <c r="S33" s="225"/>
      <c r="T33" s="225"/>
      <c r="U33" s="225"/>
      <c r="V33" s="225"/>
      <c r="W33" s="296"/>
      <c r="X33" s="225">
        <v>22</v>
      </c>
      <c r="Y33" s="225"/>
      <c r="Z33" s="267"/>
      <c r="AA33" s="267"/>
    </row>
    <row r="34" spans="1:27" s="28" customFormat="1" x14ac:dyDescent="0.25">
      <c r="A34" s="52">
        <v>30</v>
      </c>
      <c r="B34" s="5" t="s">
        <v>121</v>
      </c>
      <c r="C34" s="53">
        <f>'по ВП с формул'!C34+'по ВП с формул'!I34+Свиньи!F34</f>
        <v>29800</v>
      </c>
      <c r="D34" s="53">
        <f>'по ВП с формул'!D34+'по ВП с формул'!J34</f>
        <v>19000</v>
      </c>
      <c r="E34" s="53">
        <f>'по ВП с формул'!E34+'по ВП с формул'!K34+'по ВП с формул'!O34+'по ВП с формул'!S34</f>
        <v>16720</v>
      </c>
      <c r="F34" s="53">
        <f>'по ВП с формул'!W34</f>
        <v>10</v>
      </c>
      <c r="G34" s="53">
        <f>'по ВП с формул'!X34</f>
        <v>130</v>
      </c>
      <c r="H34" s="53">
        <f>'по ВП с формул'!Y34</f>
        <v>590</v>
      </c>
      <c r="I34" s="53">
        <f>'по ВП с формул'!Z34</f>
        <v>10</v>
      </c>
      <c r="J34" s="53">
        <f>'по ВП с формул'!AA34</f>
        <v>3</v>
      </c>
      <c r="K34" s="391"/>
      <c r="L34" s="53">
        <f t="shared" si="0"/>
        <v>17463</v>
      </c>
      <c r="M34" s="53">
        <f>'по ВП с формул'!AG34</f>
        <v>195416</v>
      </c>
      <c r="N34" s="53">
        <f>'по ВП с формул'!AH34</f>
        <v>144490</v>
      </c>
      <c r="O34" s="53">
        <f>'ИТОГ В ГЗ'!B34</f>
        <v>0</v>
      </c>
      <c r="P34" s="67"/>
      <c r="Q34" s="67"/>
      <c r="R34" s="67"/>
      <c r="S34" s="67"/>
      <c r="T34" s="68"/>
      <c r="U34" s="69"/>
      <c r="V34" s="69"/>
      <c r="W34" s="410"/>
      <c r="X34" s="69">
        <v>34</v>
      </c>
      <c r="Y34" s="69"/>
      <c r="Z34" s="36"/>
      <c r="AA34" s="38"/>
    </row>
    <row r="35" spans="1:27" s="28" customFormat="1" x14ac:dyDescent="0.25">
      <c r="A35" s="52">
        <v>31</v>
      </c>
      <c r="B35" s="5" t="s">
        <v>122</v>
      </c>
      <c r="C35" s="53">
        <f>'по ВП с формул'!C35+'по ВП с формул'!I35+Свиньи!F35</f>
        <v>35680</v>
      </c>
      <c r="D35" s="53">
        <f>'по ВП с формул'!D35+'по ВП с формул'!J35</f>
        <v>23900</v>
      </c>
      <c r="E35" s="53">
        <f>'по ВП с формул'!E35+'по ВП с формул'!K35+'по ВП с формул'!O35+'по ВП с формул'!S35</f>
        <v>19760</v>
      </c>
      <c r="F35" s="53">
        <f>'по ВП с формул'!W35</f>
        <v>6</v>
      </c>
      <c r="G35" s="53">
        <f>'по ВП с формул'!X35</f>
        <v>200</v>
      </c>
      <c r="H35" s="53">
        <f>'по ВП с формул'!Y35</f>
        <v>370</v>
      </c>
      <c r="I35" s="53">
        <f>'по ВП с формул'!Z35</f>
        <v>10</v>
      </c>
      <c r="J35" s="53">
        <f>'по ВП с формул'!AA35</f>
        <v>3</v>
      </c>
      <c r="K35" s="391"/>
      <c r="L35" s="53">
        <f t="shared" si="0"/>
        <v>20349</v>
      </c>
      <c r="M35" s="53">
        <f>'по ВП с формул'!AG35</f>
        <v>202832</v>
      </c>
      <c r="N35" s="53">
        <f>'по ВП с формул'!AH35</f>
        <v>144355</v>
      </c>
      <c r="O35" s="53">
        <f>'ИТОГ В ГЗ'!B35</f>
        <v>0</v>
      </c>
      <c r="P35" s="211"/>
      <c r="Q35" s="211"/>
      <c r="R35" s="211"/>
      <c r="S35" s="211"/>
      <c r="T35" s="68"/>
      <c r="U35" s="35"/>
      <c r="V35" s="35"/>
      <c r="W35" s="407"/>
      <c r="X35" s="69">
        <v>32</v>
      </c>
      <c r="Y35" s="35"/>
      <c r="Z35" s="36"/>
      <c r="AA35" s="38"/>
    </row>
    <row r="36" spans="1:27" s="28" customFormat="1" x14ac:dyDescent="0.25">
      <c r="A36" s="52">
        <v>32</v>
      </c>
      <c r="B36" s="5" t="s">
        <v>123</v>
      </c>
      <c r="C36" s="53">
        <f>'по ВП с формул'!C36+'по ВП с формул'!I36+Свиньи!F36</f>
        <v>21800</v>
      </c>
      <c r="D36" s="53">
        <f>'по ВП с формул'!D36+'по ВП с формул'!J36</f>
        <v>12800</v>
      </c>
      <c r="E36" s="53">
        <f>'по ВП с формул'!E36+'по ВП с формул'!K36+'по ВП с формул'!O36+'по ВП с формул'!S36</f>
        <v>12505</v>
      </c>
      <c r="F36" s="53">
        <f>'по ВП с формул'!W36</f>
        <v>4</v>
      </c>
      <c r="G36" s="53">
        <f>'по ВП с формул'!X36</f>
        <v>150</v>
      </c>
      <c r="H36" s="53">
        <f>'по ВП с формул'!Y36</f>
        <v>210</v>
      </c>
      <c r="I36" s="53">
        <f>'по ВП с формул'!Z36</f>
        <v>15</v>
      </c>
      <c r="J36" s="53">
        <f>'по ВП с формул'!AA36</f>
        <v>3</v>
      </c>
      <c r="K36" s="391"/>
      <c r="L36" s="53">
        <f t="shared" si="0"/>
        <v>12887</v>
      </c>
      <c r="M36" s="53">
        <f>'по ВП с формул'!AG36</f>
        <v>136062</v>
      </c>
      <c r="N36" s="53">
        <f>'по ВП с формул'!AH36</f>
        <v>92621</v>
      </c>
      <c r="O36" s="53">
        <f>'ИТОГ В ГЗ'!B36</f>
        <v>0</v>
      </c>
      <c r="P36" s="67"/>
      <c r="Q36" s="67"/>
      <c r="R36" s="67"/>
      <c r="S36" s="67"/>
      <c r="T36" s="68"/>
      <c r="U36" s="69"/>
      <c r="V36" s="69"/>
      <c r="W36" s="410"/>
      <c r="X36" s="69">
        <v>18</v>
      </c>
      <c r="Y36" s="69"/>
      <c r="Z36" s="36"/>
      <c r="AA36" s="38"/>
    </row>
    <row r="37" spans="1:27" s="28" customFormat="1" x14ac:dyDescent="0.25">
      <c r="A37" s="52">
        <v>33</v>
      </c>
      <c r="B37" s="5" t="s">
        <v>124</v>
      </c>
      <c r="C37" s="53">
        <f>'по ВП с формул'!C37+'по ВП с формул'!I37+Свиньи!F37</f>
        <v>25700</v>
      </c>
      <c r="D37" s="53">
        <f>'по ВП с формул'!D37+'по ВП с формул'!J37</f>
        <v>10500</v>
      </c>
      <c r="E37" s="53">
        <f>'по ВП с формул'!E37+'по ВП с формул'!K37+'по ВП с формул'!O37+'по ВП с формул'!S37</f>
        <v>13570</v>
      </c>
      <c r="F37" s="53">
        <f>'по ВП с формул'!W37</f>
        <v>10</v>
      </c>
      <c r="G37" s="53">
        <f>'по ВП с формул'!X37</f>
        <v>190</v>
      </c>
      <c r="H37" s="53">
        <f>'по ВП с формул'!Y37</f>
        <v>300</v>
      </c>
      <c r="I37" s="53">
        <f>'по ВП с формул'!Z37</f>
        <v>20</v>
      </c>
      <c r="J37" s="53">
        <f>'по ВП с формул'!AA37</f>
        <v>15</v>
      </c>
      <c r="K37" s="391"/>
      <c r="L37" s="53">
        <f t="shared" si="0"/>
        <v>14105</v>
      </c>
      <c r="M37" s="53">
        <f>'по ВП с формул'!AG37</f>
        <v>135540</v>
      </c>
      <c r="N37" s="53">
        <f>'по ВП с формул'!AH37</f>
        <v>68611</v>
      </c>
      <c r="O37" s="53">
        <f>'ИТОГ В ГЗ'!B37</f>
        <v>0</v>
      </c>
      <c r="P37" s="211"/>
      <c r="Q37" s="211"/>
      <c r="R37" s="211"/>
      <c r="S37" s="211"/>
      <c r="T37" s="41"/>
      <c r="U37" s="35"/>
      <c r="V37" s="35"/>
      <c r="W37" s="407"/>
      <c r="X37" s="69">
        <v>36</v>
      </c>
      <c r="Y37" s="35"/>
      <c r="Z37" s="36"/>
      <c r="AA37" s="38"/>
    </row>
    <row r="38" spans="1:27" s="28" customFormat="1" x14ac:dyDescent="0.25">
      <c r="A38" s="52">
        <v>34</v>
      </c>
      <c r="B38" s="542" t="s">
        <v>125</v>
      </c>
      <c r="C38" s="12">
        <f>'по ВП с формул'!C38+'по ВП с формул'!I38+Свиньи!F38</f>
        <v>41100</v>
      </c>
      <c r="D38" s="12">
        <f>'по ВП с формул'!D38+'по ВП с формул'!J38</f>
        <v>24200</v>
      </c>
      <c r="E38" s="12">
        <f>'по ВП с формул'!E38+'по ВП с формул'!K38+'по ВП с формул'!O38+'по ВП с формул'!S38</f>
        <v>20260</v>
      </c>
      <c r="F38" s="12">
        <f>'по ВП с формул'!W38</f>
        <v>10</v>
      </c>
      <c r="G38" s="12">
        <f>'по ВП с формул'!X38</f>
        <v>200</v>
      </c>
      <c r="H38" s="12">
        <f>'по ВП с формул'!Y38</f>
        <v>780</v>
      </c>
      <c r="I38" s="12">
        <f>'по ВП с формул'!Z38</f>
        <v>15</v>
      </c>
      <c r="J38" s="12">
        <f>'по ВП с формул'!AA38</f>
        <v>3</v>
      </c>
      <c r="K38" s="228"/>
      <c r="L38" s="12">
        <f t="shared" si="0"/>
        <v>21268</v>
      </c>
      <c r="M38" s="12">
        <f>'по ВП с формул'!AG38</f>
        <v>241209</v>
      </c>
      <c r="N38" s="12">
        <f>'по ВП с формул'!AH38</f>
        <v>153931</v>
      </c>
      <c r="O38" s="53">
        <f>'ИТОГ В ГЗ'!B38</f>
        <v>0</v>
      </c>
      <c r="P38" s="453"/>
      <c r="Q38" s="453"/>
      <c r="R38" s="453"/>
      <c r="S38" s="453"/>
      <c r="T38" s="453"/>
      <c r="U38" s="453"/>
      <c r="V38" s="453"/>
      <c r="W38" s="464"/>
      <c r="X38" s="225">
        <v>20</v>
      </c>
      <c r="Y38" s="453"/>
      <c r="Z38" s="267"/>
      <c r="AA38" s="267"/>
    </row>
    <row r="39" spans="1:27" s="28" customFormat="1" x14ac:dyDescent="0.25">
      <c r="A39" s="52">
        <v>35</v>
      </c>
      <c r="B39" s="5" t="s">
        <v>126</v>
      </c>
      <c r="C39" s="53">
        <f>'по ВП с формул'!C39+'по ВП с формул'!I39+Свиньи!F39</f>
        <v>22080</v>
      </c>
      <c r="D39" s="53">
        <f>'по ВП с формул'!D39+'по ВП с формул'!J39</f>
        <v>10110</v>
      </c>
      <c r="E39" s="53">
        <f>'по ВП с формул'!E39+'по ВП с формул'!K39+'по ВП с формул'!O39+'по ВП с формул'!S39</f>
        <v>10550</v>
      </c>
      <c r="F39" s="53">
        <f>'по ВП с формул'!W39</f>
        <v>5</v>
      </c>
      <c r="G39" s="53">
        <f>'по ВП с формул'!X39</f>
        <v>130</v>
      </c>
      <c r="H39" s="53">
        <f>'по ВП с формул'!Y39</f>
        <v>310</v>
      </c>
      <c r="I39" s="53">
        <f>'по ВП с формул'!Z39</f>
        <v>10</v>
      </c>
      <c r="J39" s="53">
        <f>'по ВП с формул'!AA39</f>
        <v>3</v>
      </c>
      <c r="K39" s="391"/>
      <c r="L39" s="53">
        <f t="shared" si="0"/>
        <v>11008</v>
      </c>
      <c r="M39" s="53">
        <f>'по ВП с формул'!AG39</f>
        <v>133916</v>
      </c>
      <c r="N39" s="53">
        <f>'по ВП с формул'!AH39</f>
        <v>73526</v>
      </c>
      <c r="O39" s="53">
        <f>'ИТОГ В ГЗ'!B39</f>
        <v>0</v>
      </c>
      <c r="P39" s="67"/>
      <c r="Q39" s="67"/>
      <c r="R39" s="67"/>
      <c r="S39" s="67"/>
      <c r="T39" s="68"/>
      <c r="U39" s="69"/>
      <c r="V39" s="69"/>
      <c r="W39" s="410"/>
      <c r="X39" s="396">
        <v>40</v>
      </c>
      <c r="Y39" s="69"/>
      <c r="Z39" s="36"/>
      <c r="AA39" s="38"/>
    </row>
    <row r="40" spans="1:27" s="28" customFormat="1" x14ac:dyDescent="0.25">
      <c r="A40" s="52">
        <v>36</v>
      </c>
      <c r="B40" s="50" t="s">
        <v>127</v>
      </c>
      <c r="C40" s="53">
        <f>'по ВП с формул'!C40+'по ВП с формул'!I40+Свиньи!F40</f>
        <v>41360</v>
      </c>
      <c r="D40" s="53">
        <f>'по ВП с формул'!D40+'по ВП с формул'!J40</f>
        <v>21150</v>
      </c>
      <c r="E40" s="53">
        <f>'по ВП с формул'!E40+'по ВП с формул'!K40+'по ВП с формул'!O40+'по ВП с формул'!S40</f>
        <v>22090</v>
      </c>
      <c r="F40" s="53">
        <f>'по ВП с формул'!W40</f>
        <v>5</v>
      </c>
      <c r="G40" s="53">
        <f>'по ВП с формул'!X40</f>
        <v>320</v>
      </c>
      <c r="H40" s="53">
        <f>'по ВП с формул'!Y40</f>
        <v>270</v>
      </c>
      <c r="I40" s="53">
        <f>'по ВП с формул'!Z40</f>
        <v>10</v>
      </c>
      <c r="J40" s="53">
        <f>'по ВП с формул'!AA40</f>
        <v>10</v>
      </c>
      <c r="K40" s="391"/>
      <c r="L40" s="53">
        <f t="shared" si="0"/>
        <v>22705</v>
      </c>
      <c r="M40" s="53">
        <f>'по ВП с формул'!AG40</f>
        <v>237238</v>
      </c>
      <c r="N40" s="53">
        <f>'по ВП с формул'!AH40</f>
        <v>140375</v>
      </c>
      <c r="O40" s="53">
        <f>'ИТОГ В ГЗ'!B40</f>
        <v>0</v>
      </c>
      <c r="P40" s="67"/>
      <c r="Q40" s="67"/>
      <c r="R40" s="67"/>
      <c r="S40" s="67"/>
      <c r="T40" s="68"/>
      <c r="U40" s="69"/>
      <c r="V40" s="69"/>
      <c r="W40" s="410"/>
      <c r="X40" s="69">
        <v>28</v>
      </c>
      <c r="Y40" s="69"/>
      <c r="Z40" s="36"/>
      <c r="AA40" s="38"/>
    </row>
    <row r="41" spans="1:27" s="28" customFormat="1" x14ac:dyDescent="0.25">
      <c r="A41" s="52">
        <v>37</v>
      </c>
      <c r="B41" s="5" t="s">
        <v>128</v>
      </c>
      <c r="C41" s="53">
        <f>'по ВП с формул'!C41+'по ВП с формул'!I41+Свиньи!F41</f>
        <v>38800</v>
      </c>
      <c r="D41" s="53">
        <f>'по ВП с формул'!D41+'по ВП с формул'!J41</f>
        <v>17300</v>
      </c>
      <c r="E41" s="53">
        <f>'по ВП с формул'!E41+'по ВП с формул'!K41+'по ВП с формул'!O41+'по ВП с формул'!S41</f>
        <v>19880</v>
      </c>
      <c r="F41" s="53">
        <f>'по ВП с формул'!W41</f>
        <v>7</v>
      </c>
      <c r="G41" s="53">
        <f>'по ВП с формул'!X41</f>
        <v>140</v>
      </c>
      <c r="H41" s="53">
        <f>'по ВП с формул'!Y41</f>
        <v>340</v>
      </c>
      <c r="I41" s="53">
        <f>'по ВП с формул'!Z41</f>
        <v>100</v>
      </c>
      <c r="J41" s="53">
        <f>'по ВП с формул'!AA41</f>
        <v>9</v>
      </c>
      <c r="K41" s="391"/>
      <c r="L41" s="53">
        <f t="shared" si="0"/>
        <v>20476</v>
      </c>
      <c r="M41" s="53">
        <f>'по ВП с формул'!AG41</f>
        <v>205623</v>
      </c>
      <c r="N41" s="53">
        <f>'по ВП с формул'!AH41</f>
        <v>101762</v>
      </c>
      <c r="O41" s="53">
        <f>'ИТОГ В ГЗ'!B41</f>
        <v>0</v>
      </c>
      <c r="P41" s="220"/>
      <c r="Q41" s="220"/>
      <c r="R41" s="220"/>
      <c r="S41" s="223"/>
      <c r="T41" s="54"/>
      <c r="U41" s="55"/>
      <c r="V41" s="36"/>
      <c r="W41" s="408"/>
      <c r="X41" s="55">
        <v>28</v>
      </c>
      <c r="Y41" s="36"/>
      <c r="Z41" s="36"/>
      <c r="AA41" s="38"/>
    </row>
    <row r="42" spans="1:27" s="28" customFormat="1" x14ac:dyDescent="0.25">
      <c r="A42" s="52">
        <v>38</v>
      </c>
      <c r="B42" s="5" t="s">
        <v>129</v>
      </c>
      <c r="C42" s="12">
        <f>'по ВП с формул'!C42+'по ВП с формул'!I42+Свиньи!F42</f>
        <v>21700</v>
      </c>
      <c r="D42" s="12">
        <f>'по ВП с формул'!D42+'по ВП с формул'!J42</f>
        <v>10800</v>
      </c>
      <c r="E42" s="12">
        <f>'по ВП с формул'!E42+'по ВП с формул'!K42+'по ВП с формул'!O42+'по ВП с формул'!S42</f>
        <v>11480</v>
      </c>
      <c r="F42" s="12">
        <f>'по ВП с формул'!W42</f>
        <v>5</v>
      </c>
      <c r="G42" s="12">
        <f>'по ВП с формул'!X42</f>
        <v>140</v>
      </c>
      <c r="H42" s="12">
        <f>'по ВП с формул'!Y42</f>
        <v>290</v>
      </c>
      <c r="I42" s="12">
        <f>'по ВП с формул'!Z42</f>
        <v>10</v>
      </c>
      <c r="J42" s="12">
        <f>'по ВП с формул'!AA42</f>
        <v>3</v>
      </c>
      <c r="K42" s="228"/>
      <c r="L42" s="12">
        <f t="shared" si="0"/>
        <v>11928</v>
      </c>
      <c r="M42" s="12">
        <f>'по ВП с формул'!AG42</f>
        <v>154820</v>
      </c>
      <c r="N42" s="12">
        <f>'по ВП с формул'!AH42</f>
        <v>96578</v>
      </c>
      <c r="O42" s="53">
        <f>'ИТОГ В ГЗ'!B42</f>
        <v>0</v>
      </c>
      <c r="P42" s="226"/>
      <c r="Q42" s="226"/>
      <c r="R42" s="226"/>
      <c r="S42" s="226"/>
      <c r="T42" s="267"/>
      <c r="U42" s="267"/>
      <c r="V42" s="267"/>
      <c r="W42" s="462"/>
      <c r="X42" s="267">
        <v>20</v>
      </c>
      <c r="Y42" s="267"/>
      <c r="Z42" s="267"/>
      <c r="AA42" s="267"/>
    </row>
    <row r="43" spans="1:27" s="28" customFormat="1" x14ac:dyDescent="0.25">
      <c r="A43" s="52">
        <v>39</v>
      </c>
      <c r="B43" s="541" t="s">
        <v>130</v>
      </c>
      <c r="C43" s="12">
        <f>'по ВП с формул'!C43+'по ВП с формул'!I43+Свиньи!F43</f>
        <v>18340</v>
      </c>
      <c r="D43" s="12">
        <f>'по ВП с формул'!D43+'по ВП с формул'!J43</f>
        <v>10100</v>
      </c>
      <c r="E43" s="12">
        <f>'по ВП с формул'!E43+'по ВП с формул'!K43+'по ВП с формул'!O43+'по ВП с формул'!S43</f>
        <v>13000</v>
      </c>
      <c r="F43" s="12">
        <f>'по ВП с формул'!W43</f>
        <v>4</v>
      </c>
      <c r="G43" s="12">
        <f>'по ВП с формул'!X43</f>
        <v>170</v>
      </c>
      <c r="H43" s="12">
        <f>'по ВП с формул'!Y43</f>
        <v>700</v>
      </c>
      <c r="I43" s="12">
        <f>'по ВП с формул'!Z43</f>
        <v>50</v>
      </c>
      <c r="J43" s="12">
        <f>'по ВП с формул'!AA43</f>
        <v>3</v>
      </c>
      <c r="K43" s="228"/>
      <c r="L43" s="12">
        <f t="shared" si="0"/>
        <v>13927</v>
      </c>
      <c r="M43" s="12">
        <f>'по ВП с формул'!AG43</f>
        <v>169587</v>
      </c>
      <c r="N43" s="12">
        <f>'по ВП с формул'!AH43</f>
        <v>116492</v>
      </c>
      <c r="O43" s="53">
        <f>'ИТОГ В ГЗ'!B43</f>
        <v>0</v>
      </c>
      <c r="P43" s="226"/>
      <c r="Q43" s="226"/>
      <c r="R43" s="226"/>
      <c r="S43" s="226"/>
      <c r="T43" s="267"/>
      <c r="U43" s="267"/>
      <c r="V43" s="267"/>
      <c r="W43" s="462"/>
      <c r="X43" s="267">
        <v>18</v>
      </c>
      <c r="Y43" s="267"/>
      <c r="Z43" s="267"/>
      <c r="AA43" s="267"/>
    </row>
    <row r="44" spans="1:27" s="28" customFormat="1" x14ac:dyDescent="0.25">
      <c r="A44" s="52">
        <v>40</v>
      </c>
      <c r="B44" s="5" t="s">
        <v>131</v>
      </c>
      <c r="C44" s="53">
        <f>'по ВП с формул'!C44+'по ВП с формул'!I44+Свиньи!F44</f>
        <v>47700</v>
      </c>
      <c r="D44" s="53">
        <f>'по ВП с формул'!D44+'по ВП с формул'!J44</f>
        <v>20200</v>
      </c>
      <c r="E44" s="53">
        <f>'по ВП с формул'!E44+'по ВП с формул'!K44+'по ВП с формул'!O44+'по ВП с формул'!S44</f>
        <v>25120</v>
      </c>
      <c r="F44" s="53">
        <f>'по ВП с формул'!W44</f>
        <v>5</v>
      </c>
      <c r="G44" s="53">
        <f>'по ВП с формул'!X44</f>
        <v>150</v>
      </c>
      <c r="H44" s="53">
        <f>'по ВП с формул'!Y44</f>
        <v>440</v>
      </c>
      <c r="I44" s="53">
        <f>'по ВП с формул'!Z44</f>
        <v>10</v>
      </c>
      <c r="J44" s="53">
        <f>'по ВП с формул'!AA44</f>
        <v>3</v>
      </c>
      <c r="K44" s="391"/>
      <c r="L44" s="53">
        <f t="shared" si="0"/>
        <v>25728</v>
      </c>
      <c r="M44" s="53">
        <f>'по ВП с формул'!AG44</f>
        <v>251669</v>
      </c>
      <c r="N44" s="53">
        <f>'по ВП с формул'!AH44</f>
        <v>107655</v>
      </c>
      <c r="O44" s="53">
        <f>'ИТОГ В ГЗ'!B44</f>
        <v>0</v>
      </c>
      <c r="P44" s="224"/>
      <c r="Q44" s="224"/>
      <c r="R44" s="224"/>
      <c r="S44" s="224"/>
      <c r="T44" s="68"/>
      <c r="U44" s="69"/>
      <c r="V44" s="71"/>
      <c r="W44" s="413"/>
      <c r="X44" s="69">
        <v>30</v>
      </c>
      <c r="Y44" s="71"/>
      <c r="Z44" s="36"/>
      <c r="AA44" s="38"/>
    </row>
    <row r="45" spans="1:27" s="28" customFormat="1" x14ac:dyDescent="0.25">
      <c r="A45" s="52">
        <v>41</v>
      </c>
      <c r="B45" s="5" t="s">
        <v>132</v>
      </c>
      <c r="C45" s="53">
        <f>'по ВП с формул'!C45+'по ВП с формул'!I45+Свиньи!F45</f>
        <v>20400</v>
      </c>
      <c r="D45" s="53">
        <f>'по ВП с формул'!D45+'по ВП с формул'!J45</f>
        <v>8550</v>
      </c>
      <c r="E45" s="53">
        <f>'по ВП с формул'!E45+'по ВП с формул'!K45+'по ВП с формул'!O45+'по ВП с формул'!S45</f>
        <v>11610</v>
      </c>
      <c r="F45" s="53">
        <f>'по ВП с формул'!W45</f>
        <v>8</v>
      </c>
      <c r="G45" s="53">
        <f>'по ВП с формул'!X45</f>
        <v>70</v>
      </c>
      <c r="H45" s="53">
        <f>'по ВП с формул'!Y45</f>
        <v>630</v>
      </c>
      <c r="I45" s="53">
        <f>'по ВП с формул'!Z45</f>
        <v>10</v>
      </c>
      <c r="J45" s="53">
        <f>'по ВП с формул'!AA45</f>
        <v>3</v>
      </c>
      <c r="K45" s="391"/>
      <c r="L45" s="53">
        <f t="shared" si="0"/>
        <v>12331</v>
      </c>
      <c r="M45" s="53">
        <f>'по ВП с формул'!AG45</f>
        <v>114097</v>
      </c>
      <c r="N45" s="53">
        <f>'по ВП с формул'!AH45</f>
        <v>59923</v>
      </c>
      <c r="O45" s="53">
        <f>'ИТОГ В ГЗ'!B45</f>
        <v>0</v>
      </c>
      <c r="P45" s="224"/>
      <c r="Q45" s="224"/>
      <c r="R45" s="224"/>
      <c r="S45" s="224"/>
      <c r="T45" s="68"/>
      <c r="U45" s="69"/>
      <c r="V45" s="71"/>
      <c r="W45" s="413"/>
      <c r="X45" s="69">
        <v>18</v>
      </c>
      <c r="Y45" s="71"/>
      <c r="Z45" s="36"/>
      <c r="AA45" s="38"/>
    </row>
    <row r="46" spans="1:27" s="28" customFormat="1" x14ac:dyDescent="0.25">
      <c r="A46" s="52">
        <v>42</v>
      </c>
      <c r="B46" s="541" t="s">
        <v>133</v>
      </c>
      <c r="C46" s="12">
        <f>'по ВП с формул'!C46+'по ВП с формул'!I46+Свиньи!F46</f>
        <v>17960</v>
      </c>
      <c r="D46" s="12">
        <f>'по ВП с формул'!D46+'по ВП с формул'!J46</f>
        <v>10820</v>
      </c>
      <c r="E46" s="12">
        <f>'по ВП с формул'!E46+'по ВП с формул'!K46+'по ВП с формул'!O46+'по ВП с формул'!S46</f>
        <v>10370</v>
      </c>
      <c r="F46" s="12">
        <f>'по ВП с формул'!W46</f>
        <v>5</v>
      </c>
      <c r="G46" s="12">
        <f>'по ВП с формул'!X46</f>
        <v>100</v>
      </c>
      <c r="H46" s="12">
        <f>'по ВП с формул'!Y46</f>
        <v>180</v>
      </c>
      <c r="I46" s="12">
        <f>'по ВП с формул'!Z46</f>
        <v>10</v>
      </c>
      <c r="J46" s="12">
        <f>'по ВП с формул'!AA46</f>
        <v>3</v>
      </c>
      <c r="K46" s="228"/>
      <c r="L46" s="12">
        <f t="shared" si="0"/>
        <v>10668</v>
      </c>
      <c r="M46" s="12">
        <f>'по ВП с формул'!AG46</f>
        <v>128394</v>
      </c>
      <c r="N46" s="12">
        <f>'по ВП с формул'!AH46</f>
        <v>90985</v>
      </c>
      <c r="O46" s="53">
        <f>'ИТОГ В ГЗ'!B46</f>
        <v>0</v>
      </c>
      <c r="P46" s="226"/>
      <c r="Q46" s="226"/>
      <c r="R46" s="226"/>
      <c r="S46" s="226"/>
      <c r="T46" s="267"/>
      <c r="U46" s="267"/>
      <c r="V46" s="267"/>
      <c r="W46" s="462"/>
      <c r="X46" s="267">
        <v>40</v>
      </c>
      <c r="Y46" s="267"/>
      <c r="Z46" s="267"/>
      <c r="AA46" s="267"/>
    </row>
    <row r="47" spans="1:27" s="28" customFormat="1" x14ac:dyDescent="0.25">
      <c r="A47" s="52">
        <v>43</v>
      </c>
      <c r="B47" s="5" t="s">
        <v>134</v>
      </c>
      <c r="C47" s="53">
        <f>'по ВП с формул'!C47+'по ВП с формул'!I47+Свиньи!F47</f>
        <v>36580</v>
      </c>
      <c r="D47" s="53">
        <f>'по ВП с формул'!D47+'по ВП с формул'!J47</f>
        <v>20400</v>
      </c>
      <c r="E47" s="53">
        <f>'по ВП с формул'!E47+'по ВП с формул'!K47+'по ВП с формул'!O47+'по ВП с формул'!S47</f>
        <v>19405</v>
      </c>
      <c r="F47" s="53">
        <f>'по ВП с формул'!W47</f>
        <v>15</v>
      </c>
      <c r="G47" s="53">
        <f>'по ВП с формул'!X47</f>
        <v>100</v>
      </c>
      <c r="H47" s="53">
        <f>'по ВП с формул'!Y47</f>
        <v>360</v>
      </c>
      <c r="I47" s="53">
        <f>'по ВП с формул'!Z47</f>
        <v>10</v>
      </c>
      <c r="J47" s="53">
        <f>'по ВП с формул'!AA47</f>
        <v>3</v>
      </c>
      <c r="K47" s="391"/>
      <c r="L47" s="53">
        <f t="shared" si="0"/>
        <v>19893</v>
      </c>
      <c r="M47" s="53">
        <f>'по ВП с формул'!AG47</f>
        <v>185429</v>
      </c>
      <c r="N47" s="53">
        <f>'по ВП с формул'!AH47</f>
        <v>112455</v>
      </c>
      <c r="O47" s="53">
        <f>'ИТОГ В ГЗ'!B47</f>
        <v>0</v>
      </c>
      <c r="P47" s="220"/>
      <c r="Q47" s="220"/>
      <c r="R47" s="220"/>
      <c r="S47" s="220"/>
      <c r="T47" s="54"/>
      <c r="U47" s="55"/>
      <c r="V47" s="36"/>
      <c r="W47" s="408"/>
      <c r="X47" s="55">
        <v>30</v>
      </c>
      <c r="Y47" s="55"/>
      <c r="Z47" s="36"/>
      <c r="AA47" s="38"/>
    </row>
    <row r="48" spans="1:27" s="28" customFormat="1" x14ac:dyDescent="0.25">
      <c r="A48" s="52">
        <v>44</v>
      </c>
      <c r="B48" s="5" t="s">
        <v>135</v>
      </c>
      <c r="C48" s="53">
        <f>'по ВП с формул'!C48+'по ВП с формул'!I48+Свиньи!F48</f>
        <v>70320</v>
      </c>
      <c r="D48" s="53">
        <f>'по ВП с формул'!D48+'по ВП с формул'!J48</f>
        <v>18950</v>
      </c>
      <c r="E48" s="53">
        <f>'по ВП с формул'!E48+'по ВП с формул'!K48+'по ВП с формул'!O48+'по ВП с формул'!S48</f>
        <v>31810</v>
      </c>
      <c r="F48" s="53">
        <f>'по ВП с формул'!W48</f>
        <v>5</v>
      </c>
      <c r="G48" s="53">
        <f>'по ВП с формул'!X48</f>
        <v>260</v>
      </c>
      <c r="H48" s="53">
        <f>'по ВП с формул'!Y48</f>
        <v>410</v>
      </c>
      <c r="I48" s="53">
        <f>'по ВП с формул'!Z48</f>
        <v>2000</v>
      </c>
      <c r="J48" s="53">
        <f>'по ВП с формул'!AA48</f>
        <v>266</v>
      </c>
      <c r="K48" s="391"/>
      <c r="L48" s="53">
        <f t="shared" si="0"/>
        <v>34751</v>
      </c>
      <c r="M48" s="53">
        <f>'по ВП с формул'!AG48</f>
        <v>340266</v>
      </c>
      <c r="N48" s="53">
        <f>'по ВП с формул'!AH48</f>
        <v>133239</v>
      </c>
      <c r="O48" s="53">
        <f>'ИТОГ В ГЗ'!B48</f>
        <v>0</v>
      </c>
      <c r="P48" s="220"/>
      <c r="Q48" s="220"/>
      <c r="R48" s="220"/>
      <c r="S48" s="220"/>
      <c r="T48" s="32"/>
      <c r="U48" s="36"/>
      <c r="V48" s="36"/>
      <c r="W48" s="408"/>
      <c r="X48" s="36">
        <v>34</v>
      </c>
      <c r="Y48" s="36"/>
      <c r="Z48" s="36"/>
      <c r="AA48" s="38"/>
    </row>
    <row r="49" spans="1:27" s="28" customFormat="1" x14ac:dyDescent="0.25">
      <c r="A49" s="52">
        <v>45</v>
      </c>
      <c r="B49" s="5" t="s">
        <v>136</v>
      </c>
      <c r="C49" s="53">
        <f>'по ВП с формул'!C49+'по ВП с формул'!I49+Свиньи!F49</f>
        <v>36700</v>
      </c>
      <c r="D49" s="53">
        <f>'по ВП с формул'!D49+'по ВП с формул'!J49</f>
        <v>11500</v>
      </c>
      <c r="E49" s="53">
        <f>'по ВП с формул'!E49+'по ВП с формул'!K49+'по ВП с формул'!O49+'по ВП с формул'!S49</f>
        <v>20660</v>
      </c>
      <c r="F49" s="53">
        <f>'по ВП с формул'!W49</f>
        <v>6</v>
      </c>
      <c r="G49" s="53">
        <f>'по ВП с формул'!X49</f>
        <v>130</v>
      </c>
      <c r="H49" s="53">
        <f>'по ВП с формул'!Y49</f>
        <v>550</v>
      </c>
      <c r="I49" s="53">
        <f>'по ВП с формул'!Z49</f>
        <v>10</v>
      </c>
      <c r="J49" s="53">
        <f>'по ВП с формул'!AA49</f>
        <v>3</v>
      </c>
      <c r="K49" s="391"/>
      <c r="L49" s="53">
        <f t="shared" si="0"/>
        <v>21359</v>
      </c>
      <c r="M49" s="53">
        <f>'по ВП с формул'!AG49</f>
        <v>233516</v>
      </c>
      <c r="N49" s="53">
        <f>'по ВП с формул'!AH49</f>
        <v>86838</v>
      </c>
      <c r="O49" s="53">
        <f>'ИТОГ В ГЗ'!B49</f>
        <v>111465</v>
      </c>
      <c r="P49" s="220"/>
      <c r="Q49" s="220"/>
      <c r="R49" s="220"/>
      <c r="S49" s="220"/>
      <c r="T49" s="32"/>
      <c r="U49" s="36"/>
      <c r="V49" s="36"/>
      <c r="W49" s="408"/>
      <c r="X49" s="36">
        <v>60</v>
      </c>
      <c r="Y49" s="36"/>
      <c r="Z49" s="36"/>
      <c r="AA49" s="38"/>
    </row>
    <row r="50" spans="1:27" s="28" customFormat="1" x14ac:dyDescent="0.25">
      <c r="A50" s="52">
        <v>46</v>
      </c>
      <c r="B50" s="5" t="s">
        <v>137</v>
      </c>
      <c r="C50" s="53">
        <f>'по ВП с формул'!C50+'по ВП с формул'!I50+Свиньи!F50</f>
        <v>36960</v>
      </c>
      <c r="D50" s="53">
        <f>'по ВП с формул'!D50+'по ВП с формул'!J50</f>
        <v>15700</v>
      </c>
      <c r="E50" s="53">
        <f>'по ВП с формул'!E50+'по ВП с формул'!K50+'по ВП с формул'!O50+'по ВП с формул'!S50</f>
        <v>19330</v>
      </c>
      <c r="F50" s="53">
        <f>'по ВП с формул'!W50</f>
        <v>5</v>
      </c>
      <c r="G50" s="53">
        <f>'по ВП с формул'!X50</f>
        <v>500</v>
      </c>
      <c r="H50" s="53">
        <f>'по ВП с формул'!Y50</f>
        <v>420</v>
      </c>
      <c r="I50" s="53">
        <f>'по ВП с формул'!Z50</f>
        <v>40</v>
      </c>
      <c r="J50" s="53">
        <f>'по ВП с формул'!AA50</f>
        <v>9</v>
      </c>
      <c r="K50" s="391"/>
      <c r="L50" s="53">
        <f t="shared" si="0"/>
        <v>20304</v>
      </c>
      <c r="M50" s="53">
        <f>'по ВП с формул'!AG50</f>
        <v>240006</v>
      </c>
      <c r="N50" s="53">
        <f>'по ВП с формул'!AH50</f>
        <v>108205</v>
      </c>
      <c r="O50" s="53">
        <f>'ИТОГ В ГЗ'!B50</f>
        <v>0</v>
      </c>
      <c r="P50" s="67"/>
      <c r="Q50" s="67"/>
      <c r="R50" s="67"/>
      <c r="S50" s="67"/>
      <c r="T50" s="68"/>
      <c r="U50" s="69"/>
      <c r="V50" s="69"/>
      <c r="W50" s="410"/>
      <c r="X50" s="69">
        <v>40</v>
      </c>
      <c r="Y50" s="69"/>
      <c r="Z50" s="36"/>
      <c r="AA50" s="38"/>
    </row>
    <row r="51" spans="1:27" s="28" customFormat="1" x14ac:dyDescent="0.25">
      <c r="A51" s="52">
        <v>47</v>
      </c>
      <c r="B51" s="5" t="s">
        <v>138</v>
      </c>
      <c r="C51" s="53">
        <f>'по ВП с формул'!C51+'по ВП с формул'!I51+Свиньи!F51</f>
        <v>18700</v>
      </c>
      <c r="D51" s="53">
        <f>'по ВП с формул'!D51+'по ВП с формул'!J51</f>
        <v>3600</v>
      </c>
      <c r="E51" s="53">
        <f>'по ВП с формул'!E51+'по ВП с формул'!K51+'по ВП с формул'!O51+'по ВП с формул'!S51</f>
        <v>8810</v>
      </c>
      <c r="F51" s="53">
        <f>'по ВП с формул'!W51</f>
        <v>5</v>
      </c>
      <c r="G51" s="53">
        <f>'по ВП с формул'!X51</f>
        <v>100</v>
      </c>
      <c r="H51" s="53">
        <f>'по ВП с формул'!Y51</f>
        <v>330</v>
      </c>
      <c r="I51" s="53">
        <f>'по ВП с формул'!Z51</f>
        <v>1300</v>
      </c>
      <c r="J51" s="53">
        <f>'по ВП с формул'!AA51</f>
        <v>12</v>
      </c>
      <c r="K51" s="391"/>
      <c r="L51" s="53">
        <f t="shared" si="0"/>
        <v>10557</v>
      </c>
      <c r="M51" s="53">
        <f>'по ВП с формул'!AG51</f>
        <v>98527</v>
      </c>
      <c r="N51" s="53">
        <f>'по ВП с формул'!AH51</f>
        <v>31840</v>
      </c>
      <c r="O51" s="53">
        <f>'ИТОГ В ГЗ'!B51</f>
        <v>0</v>
      </c>
      <c r="P51" s="220"/>
      <c r="Q51" s="220"/>
      <c r="R51" s="220"/>
      <c r="S51" s="220"/>
      <c r="T51" s="32"/>
      <c r="U51" s="36"/>
      <c r="V51" s="36"/>
      <c r="W51" s="408"/>
      <c r="X51" s="36">
        <v>20</v>
      </c>
      <c r="Y51" s="36"/>
      <c r="Z51" s="36"/>
      <c r="AA51" s="38"/>
    </row>
    <row r="52" spans="1:27" s="28" customFormat="1" x14ac:dyDescent="0.25">
      <c r="A52" s="52">
        <v>48</v>
      </c>
      <c r="B52" s="5" t="s">
        <v>139</v>
      </c>
      <c r="C52" s="53">
        <f>'по ВП с формул'!C52+'по ВП с формул'!I52+Свиньи!F52</f>
        <v>42500</v>
      </c>
      <c r="D52" s="53">
        <f>'по ВП с формул'!D52+'по ВП с формул'!J52</f>
        <v>30600</v>
      </c>
      <c r="E52" s="53">
        <f>'по ВП с формул'!E52+'по ВП с формул'!K52+'по ВП с формул'!O52+'по ВП с формул'!S52</f>
        <v>33905</v>
      </c>
      <c r="F52" s="53">
        <f>'по ВП с формул'!W52</f>
        <v>4</v>
      </c>
      <c r="G52" s="53">
        <f>'по ВП с формул'!X52</f>
        <v>250</v>
      </c>
      <c r="H52" s="53">
        <f>'по ВП с формул'!Y52</f>
        <v>130</v>
      </c>
      <c r="I52" s="53">
        <f>'по ВП с формул'!Z52</f>
        <v>10</v>
      </c>
      <c r="J52" s="53">
        <f>'по ВП с формул'!AA52</f>
        <v>10</v>
      </c>
      <c r="K52" s="391"/>
      <c r="L52" s="53">
        <f t="shared" si="0"/>
        <v>34309</v>
      </c>
      <c r="M52" s="53">
        <f>'по ВП с формул'!AG52</f>
        <v>222858</v>
      </c>
      <c r="N52" s="53">
        <f>'по ВП с формул'!AH52</f>
        <v>172976</v>
      </c>
      <c r="O52" s="53">
        <f>'ИТОГ В ГЗ'!B52</f>
        <v>111445</v>
      </c>
      <c r="P52" s="211"/>
      <c r="Q52" s="211"/>
      <c r="R52" s="211"/>
      <c r="S52" s="211"/>
      <c r="T52" s="41"/>
      <c r="U52" s="35"/>
      <c r="V52" s="35"/>
      <c r="W52" s="407"/>
      <c r="X52" s="69">
        <v>54</v>
      </c>
      <c r="Y52" s="35"/>
      <c r="Z52" s="36"/>
      <c r="AA52" s="38"/>
    </row>
    <row r="53" spans="1:27" s="28" customFormat="1" x14ac:dyDescent="0.25">
      <c r="A53" s="52">
        <v>49</v>
      </c>
      <c r="B53" s="541" t="s">
        <v>140</v>
      </c>
      <c r="C53" s="12">
        <f>'по ВП с формул'!C53+'по ВП с формул'!I53+Свиньи!F53</f>
        <v>36660</v>
      </c>
      <c r="D53" s="12">
        <f>'по ВП с формул'!D53+'по ВП с формул'!J53</f>
        <v>16150</v>
      </c>
      <c r="E53" s="12">
        <f>'по ВП с формул'!E53+'по ВП с формул'!K53+'по ВП с формул'!O53+'по ВП с формул'!S53</f>
        <v>18820</v>
      </c>
      <c r="F53" s="12">
        <f>'по ВП с формул'!W53</f>
        <v>11</v>
      </c>
      <c r="G53" s="12">
        <f>'по ВП с формул'!X53</f>
        <v>100</v>
      </c>
      <c r="H53" s="12">
        <f>'по ВП с формул'!Y53</f>
        <v>280</v>
      </c>
      <c r="I53" s="12">
        <f>'по ВП с формул'!Z53</f>
        <v>25</v>
      </c>
      <c r="J53" s="12">
        <f>'по ВП с формул'!AA53</f>
        <v>3</v>
      </c>
      <c r="K53" s="228"/>
      <c r="L53" s="12">
        <f t="shared" si="0"/>
        <v>19239</v>
      </c>
      <c r="M53" s="12">
        <f>'по ВП с формул'!AG53</f>
        <v>239180</v>
      </c>
      <c r="N53" s="12">
        <f>'по ВП с формул'!AH53</f>
        <v>119502</v>
      </c>
      <c r="O53" s="53">
        <f>'ИТОГ В ГЗ'!B53</f>
        <v>0</v>
      </c>
      <c r="P53" s="225"/>
      <c r="Q53" s="225"/>
      <c r="R53" s="225"/>
      <c r="S53" s="225"/>
      <c r="T53" s="225"/>
      <c r="U53" s="225"/>
      <c r="V53" s="225"/>
      <c r="W53" s="296"/>
      <c r="X53" s="225">
        <v>32</v>
      </c>
      <c r="Y53" s="225"/>
      <c r="Z53" s="267"/>
      <c r="AA53" s="267"/>
    </row>
    <row r="54" spans="1:27" s="28" customFormat="1" x14ac:dyDescent="0.25">
      <c r="A54" s="52">
        <v>50</v>
      </c>
      <c r="B54" s="5" t="s">
        <v>141</v>
      </c>
      <c r="C54" s="53">
        <f>'по ВП с формул'!C54+'по ВП с формул'!I54+Свиньи!F54</f>
        <v>34500</v>
      </c>
      <c r="D54" s="53">
        <f>'по ВП с формул'!D54+'по ВП с формул'!J54</f>
        <v>22300</v>
      </c>
      <c r="E54" s="53">
        <f>'по ВП с формул'!E54+'по ВП с формул'!K54+'по ВП с формул'!O54+'по ВП с формул'!S54</f>
        <v>19710</v>
      </c>
      <c r="F54" s="53">
        <f>'по ВП с формул'!W54</f>
        <v>3</v>
      </c>
      <c r="G54" s="53">
        <f>'по ВП с формул'!X54</f>
        <v>150</v>
      </c>
      <c r="H54" s="53">
        <f>'по ВП с формул'!Y54</f>
        <v>150</v>
      </c>
      <c r="I54" s="53">
        <f>'по ВП с формул'!Z54</f>
        <v>10</v>
      </c>
      <c r="J54" s="53">
        <f>'по ВП с формул'!AA54</f>
        <v>3</v>
      </c>
      <c r="K54" s="391"/>
      <c r="L54" s="53">
        <f t="shared" si="0"/>
        <v>20026</v>
      </c>
      <c r="M54" s="53">
        <f>'по ВП с формул'!AG54</f>
        <v>203714</v>
      </c>
      <c r="N54" s="53">
        <f>'по ВП с формул'!AH54</f>
        <v>144539</v>
      </c>
      <c r="O54" s="53">
        <f>'ИТОГ В ГЗ'!B54</f>
        <v>0</v>
      </c>
      <c r="P54" s="220"/>
      <c r="Q54" s="220"/>
      <c r="R54" s="220"/>
      <c r="S54" s="220"/>
      <c r="T54" s="54"/>
      <c r="U54" s="55"/>
      <c r="V54" s="55"/>
      <c r="W54" s="409"/>
      <c r="X54" s="55">
        <v>40</v>
      </c>
      <c r="Y54" s="55"/>
      <c r="Z54" s="36"/>
      <c r="AA54" s="38"/>
    </row>
    <row r="55" spans="1:27" s="28" customFormat="1" x14ac:dyDescent="0.25">
      <c r="A55" s="52">
        <v>51</v>
      </c>
      <c r="B55" s="5" t="s">
        <v>142</v>
      </c>
      <c r="C55" s="53">
        <f>'по ВП с формул'!C55+'по ВП с формул'!I55+Свиньи!F55</f>
        <v>46760</v>
      </c>
      <c r="D55" s="53">
        <f>'по ВП с формул'!D55+'по ВП с формул'!J55</f>
        <v>10060</v>
      </c>
      <c r="E55" s="53">
        <f>'по ВП с формул'!E55+'по ВП с формул'!K55+'по ВП с формул'!O55+'по ВП с формул'!S55</f>
        <v>23545</v>
      </c>
      <c r="F55" s="53">
        <f>'по ВП с формул'!W55</f>
        <v>7</v>
      </c>
      <c r="G55" s="53">
        <f>'по ВП с формул'!X55</f>
        <v>120</v>
      </c>
      <c r="H55" s="53">
        <f>'по ВП с формул'!Y55</f>
        <v>250</v>
      </c>
      <c r="I55" s="53">
        <f>'по ВП с формул'!Z55</f>
        <v>30</v>
      </c>
      <c r="J55" s="53">
        <f>'по ВП с формул'!AA55</f>
        <v>3</v>
      </c>
      <c r="K55" s="391"/>
      <c r="L55" s="53">
        <f t="shared" si="0"/>
        <v>23955</v>
      </c>
      <c r="M55" s="53">
        <f>'по ВП с формул'!AG55</f>
        <v>240626</v>
      </c>
      <c r="N55" s="53">
        <f>'по ВП с формул'!AH55</f>
        <v>63960</v>
      </c>
      <c r="O55" s="53">
        <f>'ИТОГ В ГЗ'!B55</f>
        <v>132265</v>
      </c>
      <c r="P55" s="220"/>
      <c r="Q55" s="220"/>
      <c r="R55" s="220"/>
      <c r="S55" s="220"/>
      <c r="T55" s="32"/>
      <c r="U55" s="36"/>
      <c r="V55" s="36"/>
      <c r="W55" s="408"/>
      <c r="X55" s="36">
        <v>44</v>
      </c>
      <c r="Y55" s="36"/>
      <c r="Z55" s="36"/>
      <c r="AA55" s="38"/>
    </row>
    <row r="56" spans="1:27" s="28" customFormat="1" x14ac:dyDescent="0.25">
      <c r="A56" s="52">
        <v>52</v>
      </c>
      <c r="B56" s="5" t="s">
        <v>143</v>
      </c>
      <c r="C56" s="53">
        <f>'по ВП с формул'!C56+'по ВП с формул'!I56+Свиньи!F56</f>
        <v>30200</v>
      </c>
      <c r="D56" s="53">
        <f>'по ВП с формул'!D56+'по ВП с формул'!J56</f>
        <v>13000</v>
      </c>
      <c r="E56" s="53">
        <f>'по ВП с формул'!E56+'по ВП с формул'!K56+'по ВП с формул'!O56+'по ВП с формул'!S56</f>
        <v>13900</v>
      </c>
      <c r="F56" s="53">
        <f>'по ВП с формул'!W56</f>
        <v>11</v>
      </c>
      <c r="G56" s="53">
        <f>'по ВП с формул'!X56</f>
        <v>180</v>
      </c>
      <c r="H56" s="53">
        <f>'по ВП с формул'!Y56</f>
        <v>220</v>
      </c>
      <c r="I56" s="53">
        <f>'по ВП с формул'!Z56</f>
        <v>20</v>
      </c>
      <c r="J56" s="53">
        <f>'по ВП с формул'!AA56</f>
        <v>22</v>
      </c>
      <c r="K56" s="391"/>
      <c r="L56" s="53">
        <f t="shared" si="0"/>
        <v>14353</v>
      </c>
      <c r="M56" s="53">
        <f>'по ВП с формул'!AG56</f>
        <v>148371</v>
      </c>
      <c r="N56" s="53">
        <f>'по ВП с формул'!AH56</f>
        <v>95118</v>
      </c>
      <c r="O56" s="53">
        <f>'ИТОГ В ГЗ'!B56</f>
        <v>148890</v>
      </c>
      <c r="P56" s="211"/>
      <c r="Q56" s="211"/>
      <c r="R56" s="211"/>
      <c r="S56" s="211"/>
      <c r="T56" s="41"/>
      <c r="U56" s="35"/>
      <c r="V56" s="35"/>
      <c r="W56" s="407"/>
      <c r="X56" s="396">
        <v>36</v>
      </c>
      <c r="Y56" s="35"/>
      <c r="Z56" s="36"/>
      <c r="AA56" s="38"/>
    </row>
    <row r="57" spans="1:27" s="28" customFormat="1" x14ac:dyDescent="0.25">
      <c r="A57" s="52">
        <v>53</v>
      </c>
      <c r="B57" s="541" t="s">
        <v>144</v>
      </c>
      <c r="C57" s="12">
        <f>'по ВП с формул'!C57+'по ВП с формул'!I57+Свиньи!F57</f>
        <v>21960</v>
      </c>
      <c r="D57" s="12">
        <f>'по ВП с формул'!D57+'по ВП с формул'!J57</f>
        <v>11100</v>
      </c>
      <c r="E57" s="12">
        <f>'по ВП с формул'!E57+'по ВП с формул'!K57+'по ВП с формул'!O57+'по ВП с формул'!S57</f>
        <v>11460</v>
      </c>
      <c r="F57" s="12">
        <f>'по ВП с формул'!W57</f>
        <v>5</v>
      </c>
      <c r="G57" s="12">
        <f>'по ВП с формул'!X57</f>
        <v>130</v>
      </c>
      <c r="H57" s="12">
        <f>'по ВП с формул'!Y57</f>
        <v>420</v>
      </c>
      <c r="I57" s="12">
        <f>'по ВП с формул'!Z57</f>
        <v>10</v>
      </c>
      <c r="J57" s="12">
        <f>'по ВП с формул'!AA57</f>
        <v>3</v>
      </c>
      <c r="K57" s="228"/>
      <c r="L57" s="12">
        <f t="shared" si="0"/>
        <v>12028</v>
      </c>
      <c r="M57" s="12">
        <f>'по ВП с формул'!AG57</f>
        <v>146655</v>
      </c>
      <c r="N57" s="12">
        <f>'по ВП с формул'!AH57</f>
        <v>85617</v>
      </c>
      <c r="O57" s="53">
        <f>'ИТОГ В ГЗ'!B57</f>
        <v>0</v>
      </c>
      <c r="P57" s="225"/>
      <c r="Q57" s="225"/>
      <c r="R57" s="225"/>
      <c r="S57" s="225"/>
      <c r="T57" s="225"/>
      <c r="U57" s="225"/>
      <c r="V57" s="225"/>
      <c r="W57" s="296"/>
      <c r="X57" s="225">
        <v>26</v>
      </c>
      <c r="Y57" s="225"/>
      <c r="Z57" s="267"/>
      <c r="AA57" s="267"/>
    </row>
    <row r="58" spans="1:27" s="28" customFormat="1" x14ac:dyDescent="0.25">
      <c r="A58" s="52">
        <v>54</v>
      </c>
      <c r="B58" s="5" t="s">
        <v>145</v>
      </c>
      <c r="C58" s="53">
        <f>'по ВП с формул'!C58+'по ВП с формул'!I58+Свиньи!F58</f>
        <v>26660</v>
      </c>
      <c r="D58" s="53">
        <f>'по ВП с формул'!D58+'по ВП с формул'!J58</f>
        <v>8350</v>
      </c>
      <c r="E58" s="53">
        <f>'по ВП с формул'!E58+'по ВП с формул'!K58+'по ВП с формул'!O58+'по ВП с формул'!S58</f>
        <v>12570</v>
      </c>
      <c r="F58" s="53">
        <f>'по ВП с формул'!W58</f>
        <v>5</v>
      </c>
      <c r="G58" s="53">
        <f>'по ВП с формул'!X58</f>
        <v>150</v>
      </c>
      <c r="H58" s="53">
        <f>'по ВП с формул'!Y58</f>
        <v>550</v>
      </c>
      <c r="I58" s="53">
        <f>'по ВП с формул'!Z58</f>
        <v>15</v>
      </c>
      <c r="J58" s="53">
        <f>'по ВП с формул'!AA58</f>
        <v>11</v>
      </c>
      <c r="K58" s="391"/>
      <c r="L58" s="53">
        <f t="shared" si="0"/>
        <v>13301</v>
      </c>
      <c r="M58" s="53">
        <f>'по ВП с формул'!AG58</f>
        <v>138686</v>
      </c>
      <c r="N58" s="53">
        <f>'по ВП с формул'!AH58</f>
        <v>73668</v>
      </c>
      <c r="O58" s="53">
        <f>'ИТОГ В ГЗ'!B58</f>
        <v>0</v>
      </c>
      <c r="P58" s="211"/>
      <c r="Q58" s="211"/>
      <c r="R58" s="211"/>
      <c r="S58" s="211"/>
      <c r="T58" s="41"/>
      <c r="U58" s="35"/>
      <c r="V58" s="35"/>
      <c r="W58" s="407"/>
      <c r="X58" s="69">
        <v>34</v>
      </c>
      <c r="Y58" s="35"/>
      <c r="Z58" s="36"/>
      <c r="AA58" s="38"/>
    </row>
    <row r="59" spans="1:27" s="28" customFormat="1" x14ac:dyDescent="0.25">
      <c r="A59" s="5">
        <v>55</v>
      </c>
      <c r="B59" s="5" t="s">
        <v>146</v>
      </c>
      <c r="C59" s="53">
        <f>'по ВП с формул'!C59+'по ВП с формул'!I59+Свиньи!F59</f>
        <v>2100</v>
      </c>
      <c r="D59" s="53">
        <f>'по ВП с формул'!D59+'по ВП с формул'!J59</f>
        <v>1180</v>
      </c>
      <c r="E59" s="53">
        <f>'по ВП с формул'!E59+'по ВП с формул'!K59+'по ВП с формул'!O59+'по ВП с формул'!S59</f>
        <v>1125</v>
      </c>
      <c r="F59" s="53">
        <f>'по ВП с формул'!W59</f>
        <v>2</v>
      </c>
      <c r="G59" s="53">
        <f>'по ВП с формул'!X59</f>
        <v>1300</v>
      </c>
      <c r="H59" s="53">
        <f>'по ВП с формул'!Y59</f>
        <v>100</v>
      </c>
      <c r="I59" s="53">
        <f>'по ВП с формул'!Z59</f>
        <v>0</v>
      </c>
      <c r="J59" s="53">
        <f>'по ВП с формул'!AA59</f>
        <v>950</v>
      </c>
      <c r="K59" s="391"/>
      <c r="L59" s="53">
        <f t="shared" si="0"/>
        <v>3477</v>
      </c>
      <c r="M59" s="53">
        <f>'по ВП с формул'!AG59</f>
        <v>61320</v>
      </c>
      <c r="N59" s="53">
        <f>'по ВП с формул'!AH59</f>
        <v>59080</v>
      </c>
      <c r="O59" s="53">
        <f>'ИТОГ В ГЗ'!B59</f>
        <v>0</v>
      </c>
      <c r="P59" s="220">
        <v>11000</v>
      </c>
      <c r="Q59" s="220"/>
      <c r="R59" s="220"/>
      <c r="S59" s="220"/>
      <c r="T59" s="54"/>
      <c r="U59" s="55"/>
      <c r="V59" s="55"/>
      <c r="W59" s="409"/>
      <c r="X59" s="55">
        <v>2</v>
      </c>
      <c r="Y59" s="55"/>
      <c r="Z59" s="36"/>
      <c r="AA59" s="38"/>
    </row>
    <row r="60" spans="1:27" s="28" customFormat="1" x14ac:dyDescent="0.25">
      <c r="A60" s="5">
        <v>56</v>
      </c>
      <c r="B60" s="5" t="s">
        <v>148</v>
      </c>
      <c r="C60" s="53">
        <f>'по ВП с формул'!C60+'по ВП с формул'!I60</f>
        <v>0</v>
      </c>
      <c r="D60" s="53">
        <f>'по ВП с формул'!D60+'по ВП с формул'!J60</f>
        <v>0</v>
      </c>
      <c r="E60" s="53">
        <f>'по ВП с формул'!E60+'по ВП с формул'!K60+'по ВП с формул'!O60+'по ВП с формул'!S60</f>
        <v>0</v>
      </c>
      <c r="F60" s="53">
        <f>'по ВП с формул'!W60</f>
        <v>0</v>
      </c>
      <c r="G60" s="53">
        <f>'по ВП с формул'!X60</f>
        <v>0</v>
      </c>
      <c r="H60" s="53">
        <f>'по ВП с формул'!Y60</f>
        <v>0</v>
      </c>
      <c r="I60" s="53">
        <f>'по ВП с формул'!Z60</f>
        <v>0</v>
      </c>
      <c r="J60" s="53">
        <f>'по ВП с формул'!AA60</f>
        <v>0</v>
      </c>
      <c r="K60" s="391"/>
      <c r="L60" s="53">
        <f t="shared" si="0"/>
        <v>0</v>
      </c>
      <c r="M60" s="53">
        <f>'по ВП с формул'!AG60</f>
        <v>0</v>
      </c>
      <c r="N60" s="53">
        <f>'по ВП с формул'!AH60</f>
        <v>0</v>
      </c>
      <c r="O60" s="53">
        <f>'ИТОГ В ГЗ'!B60</f>
        <v>2513975</v>
      </c>
      <c r="P60" s="211"/>
      <c r="Q60" s="211"/>
      <c r="R60" s="211"/>
      <c r="S60" s="211"/>
      <c r="T60" s="41"/>
      <c r="U60" s="35"/>
      <c r="V60" s="35"/>
      <c r="W60" s="407"/>
      <c r="X60" s="35"/>
      <c r="Y60" s="35">
        <v>160</v>
      </c>
      <c r="Z60" s="36">
        <v>155</v>
      </c>
      <c r="AA60" s="38">
        <v>3480</v>
      </c>
    </row>
    <row r="61" spans="1:27" s="28" customFormat="1" x14ac:dyDescent="0.25">
      <c r="A61" s="5">
        <v>57</v>
      </c>
      <c r="B61" s="5" t="s">
        <v>149</v>
      </c>
      <c r="C61" s="53">
        <f>'по ВП с формул'!C61+'по ВП с формул'!I61</f>
        <v>0</v>
      </c>
      <c r="D61" s="53">
        <f>'по ВП с формул'!D61+'по ВП с формул'!J61</f>
        <v>0</v>
      </c>
      <c r="E61" s="53">
        <f>'по ВП с формул'!E61+'по ВП с формул'!K61+'по ВП с формул'!O61+'по ВП с формул'!S61</f>
        <v>0</v>
      </c>
      <c r="F61" s="53">
        <f>'по ВП с формул'!W61</f>
        <v>0</v>
      </c>
      <c r="G61" s="53">
        <f>'по ВП с формул'!X61</f>
        <v>0</v>
      </c>
      <c r="H61" s="53">
        <f>'по ВП с формул'!Y61</f>
        <v>0</v>
      </c>
      <c r="I61" s="53">
        <f>'по ВП с формул'!Z61</f>
        <v>0</v>
      </c>
      <c r="J61" s="53">
        <f>'по ВП с формул'!AA61</f>
        <v>0</v>
      </c>
      <c r="K61" s="391"/>
      <c r="L61" s="53">
        <f t="shared" si="0"/>
        <v>0</v>
      </c>
      <c r="M61" s="53">
        <f>'по ВП с формул'!AG61</f>
        <v>0</v>
      </c>
      <c r="N61" s="53">
        <f>'по ВП с формул'!AH61</f>
        <v>0</v>
      </c>
      <c r="O61" s="53"/>
      <c r="P61" s="220">
        <v>4000</v>
      </c>
      <c r="Q61" s="211">
        <v>14700000</v>
      </c>
      <c r="R61" s="211">
        <v>5.4</v>
      </c>
      <c r="S61" s="211"/>
      <c r="T61" s="41"/>
      <c r="U61" s="35"/>
      <c r="V61" s="35"/>
      <c r="W61" s="407"/>
      <c r="X61" s="35"/>
      <c r="Y61" s="35"/>
      <c r="Z61" s="35"/>
      <c r="AA61" s="37"/>
    </row>
    <row r="62" spans="1:27" s="28" customFormat="1" x14ac:dyDescent="0.2">
      <c r="A62" s="52"/>
      <c r="B62" s="51" t="s">
        <v>147</v>
      </c>
      <c r="C62" s="212">
        <f>SUM(C5:C61)</f>
        <v>1745000</v>
      </c>
      <c r="D62" s="212">
        <f t="shared" ref="D62:AA62" si="1">SUM(D5:D61)</f>
        <v>879370</v>
      </c>
      <c r="E62" s="212">
        <f t="shared" si="1"/>
        <v>938930</v>
      </c>
      <c r="F62" s="212">
        <f t="shared" si="1"/>
        <v>400</v>
      </c>
      <c r="G62" s="212">
        <f t="shared" si="1"/>
        <v>10220</v>
      </c>
      <c r="H62" s="212">
        <f t="shared" si="1"/>
        <v>23000</v>
      </c>
      <c r="I62" s="212">
        <f t="shared" si="1"/>
        <v>6120</v>
      </c>
      <c r="J62" s="212">
        <f t="shared" si="1"/>
        <v>1500</v>
      </c>
      <c r="K62" s="212">
        <f t="shared" si="1"/>
        <v>0</v>
      </c>
      <c r="L62" s="212">
        <f t="shared" si="1"/>
        <v>980170</v>
      </c>
      <c r="M62" s="212">
        <f t="shared" si="1"/>
        <v>10099950</v>
      </c>
      <c r="N62" s="212">
        <f t="shared" si="1"/>
        <v>5989686</v>
      </c>
      <c r="O62" s="212">
        <f t="shared" si="1"/>
        <v>3371000</v>
      </c>
      <c r="P62" s="212">
        <f t="shared" si="1"/>
        <v>15000</v>
      </c>
      <c r="Q62" s="212">
        <f>SUM(Q5:Q61)</f>
        <v>14700000</v>
      </c>
      <c r="R62" s="212">
        <f t="shared" si="1"/>
        <v>5.4</v>
      </c>
      <c r="S62" s="212">
        <f t="shared" si="1"/>
        <v>0</v>
      </c>
      <c r="T62" s="212">
        <f t="shared" si="1"/>
        <v>0</v>
      </c>
      <c r="U62" s="212">
        <f t="shared" si="1"/>
        <v>0</v>
      </c>
      <c r="V62" s="212">
        <f t="shared" si="1"/>
        <v>0</v>
      </c>
      <c r="W62" s="212">
        <f t="shared" si="1"/>
        <v>0</v>
      </c>
      <c r="X62" s="212">
        <f t="shared" si="1"/>
        <v>1754</v>
      </c>
      <c r="Y62" s="212">
        <f t="shared" si="1"/>
        <v>160</v>
      </c>
      <c r="Z62" s="212">
        <f t="shared" si="1"/>
        <v>155</v>
      </c>
      <c r="AA62" s="212">
        <f t="shared" si="1"/>
        <v>3480</v>
      </c>
    </row>
    <row r="63" spans="1:27" s="6" customFormat="1" ht="34.200000000000003" customHeight="1" x14ac:dyDescent="0.25">
      <c r="A63" s="8"/>
      <c r="B63" s="9"/>
      <c r="C63" s="88"/>
      <c r="D63" s="30"/>
      <c r="E63" s="30"/>
      <c r="F63" s="30"/>
      <c r="G63" s="30"/>
      <c r="H63" s="30"/>
      <c r="I63" s="30"/>
      <c r="J63" s="87">
        <v>1000</v>
      </c>
      <c r="K63" s="392"/>
      <c r="L63" s="88">
        <v>980170</v>
      </c>
      <c r="M63" s="30">
        <f>M62/1000</f>
        <v>10099.950000000001</v>
      </c>
      <c r="N63" s="30">
        <f>N62/1000</f>
        <v>5989.6859999999997</v>
      </c>
      <c r="O63" s="30">
        <v>3371000</v>
      </c>
      <c r="P63" s="31"/>
      <c r="Q63" s="31"/>
      <c r="R63" s="31"/>
      <c r="S63" s="31"/>
      <c r="T63" s="32"/>
      <c r="U63" s="36"/>
      <c r="V63" s="36"/>
      <c r="W63" s="408"/>
      <c r="X63" s="36"/>
      <c r="Y63" s="36"/>
      <c r="Z63" s="36"/>
      <c r="AA63" s="38"/>
    </row>
    <row r="64" spans="1:27" x14ac:dyDescent="0.25">
      <c r="B64" s="10" t="s">
        <v>178</v>
      </c>
      <c r="C64" s="388">
        <f>C62-C66</f>
        <v>0</v>
      </c>
      <c r="L64" s="388">
        <f>L62-L66</f>
        <v>0</v>
      </c>
      <c r="M64" s="651">
        <f>M63-M66</f>
        <v>-4.9999999999272404E-2</v>
      </c>
      <c r="N64" s="651"/>
      <c r="O64" s="404">
        <f>O62-O66</f>
        <v>0</v>
      </c>
      <c r="P64" s="405">
        <f>P62-P66</f>
        <v>0</v>
      </c>
      <c r="Q64" s="406">
        <f>Q62-Q66</f>
        <v>0</v>
      </c>
      <c r="R64" s="406">
        <f>R62-R66</f>
        <v>0</v>
      </c>
      <c r="T64" s="406">
        <f>T62-T66</f>
        <v>-1774783</v>
      </c>
      <c r="U64" s="406">
        <f>U62-U66</f>
        <v>-366885</v>
      </c>
      <c r="W64" s="406">
        <f>W62-W66</f>
        <v>-177420</v>
      </c>
      <c r="X64" s="406">
        <v>0</v>
      </c>
      <c r="Y64" s="406">
        <v>0</v>
      </c>
      <c r="Z64" s="406">
        <v>0</v>
      </c>
      <c r="AA64" s="406">
        <v>0</v>
      </c>
    </row>
    <row r="66" spans="2:27" ht="15.6" x14ac:dyDescent="0.3">
      <c r="B66" s="75" t="s">
        <v>152</v>
      </c>
      <c r="C66" s="84">
        <v>1745000</v>
      </c>
      <c r="D66" s="75"/>
      <c r="E66" s="75"/>
      <c r="F66" s="75"/>
      <c r="G66" s="75"/>
      <c r="H66" s="75"/>
      <c r="I66" s="75"/>
      <c r="J66" s="75"/>
      <c r="K66" s="393"/>
      <c r="L66" s="84">
        <v>980169.99999999988</v>
      </c>
      <c r="M66" s="637">
        <v>10100</v>
      </c>
      <c r="N66" s="638"/>
      <c r="O66" s="85">
        <v>3371000</v>
      </c>
      <c r="P66" s="85">
        <v>15000</v>
      </c>
      <c r="Q66" s="86">
        <v>14700000</v>
      </c>
      <c r="R66" s="635">
        <v>5.4</v>
      </c>
      <c r="S66" s="636"/>
      <c r="T66" s="76">
        <v>1774783</v>
      </c>
      <c r="U66" s="76">
        <v>366885</v>
      </c>
      <c r="V66" s="76">
        <v>877</v>
      </c>
      <c r="W66" s="414">
        <v>177420</v>
      </c>
      <c r="X66" s="76">
        <v>1754</v>
      </c>
      <c r="Y66" s="76">
        <v>160</v>
      </c>
      <c r="Z66" s="76">
        <v>155</v>
      </c>
      <c r="AA66" s="76">
        <v>3480</v>
      </c>
    </row>
    <row r="68" spans="2:27" x14ac:dyDescent="0.25">
      <c r="M68" s="1">
        <f>M63-N68</f>
        <v>219.30999999999767</v>
      </c>
      <c r="N68" s="1">
        <v>9880.6400000000031</v>
      </c>
    </row>
  </sheetData>
  <mergeCells count="12">
    <mergeCell ref="R66:S66"/>
    <mergeCell ref="M66:N66"/>
    <mergeCell ref="M3:N3"/>
    <mergeCell ref="R3:S3"/>
    <mergeCell ref="A1:AA1"/>
    <mergeCell ref="C2:S2"/>
    <mergeCell ref="U2:Z2"/>
    <mergeCell ref="A3:A4"/>
    <mergeCell ref="C3:D3"/>
    <mergeCell ref="E3:L3"/>
    <mergeCell ref="M64:N64"/>
    <mergeCell ref="U3:W3"/>
  </mergeCells>
  <pageMargins left="0" right="0" top="0" bottom="0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6"/>
  <sheetViews>
    <sheetView zoomScale="110" zoomScaleNormal="110" workbookViewId="0">
      <pane xSplit="3" ySplit="5" topLeftCell="D39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2.88671875" style="4" customWidth="1"/>
    <col min="2" max="2" width="13.109375" style="4" customWidth="1"/>
    <col min="3" max="4" width="8.33203125" style="4" customWidth="1"/>
    <col min="5" max="5" width="7.5546875" style="4" customWidth="1"/>
    <col min="6" max="6" width="7.33203125" style="4" customWidth="1"/>
    <col min="7" max="7" width="8.88671875" style="4" customWidth="1"/>
    <col min="8" max="8" width="7.33203125" style="4" customWidth="1"/>
    <col min="9" max="9" width="8.88671875" style="4" customWidth="1"/>
    <col min="10" max="10" width="9.6640625" style="4" customWidth="1"/>
    <col min="11" max="11" width="9" style="4" customWidth="1"/>
    <col min="12" max="18" width="8.6640625" style="4" customWidth="1"/>
    <col min="19" max="21" width="9" style="4" customWidth="1"/>
    <col min="22" max="22" width="9.109375" style="4" customWidth="1"/>
    <col min="23" max="16384" width="4.33203125" style="3"/>
  </cols>
  <sheetData>
    <row r="1" spans="1:22" ht="23.4" customHeight="1" x14ac:dyDescent="0.25">
      <c r="A1" s="546" t="s">
        <v>90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</row>
    <row r="2" spans="1:22" ht="17.25" customHeight="1" x14ac:dyDescent="0.25">
      <c r="A2" s="580" t="s">
        <v>0</v>
      </c>
      <c r="B2" s="581" t="s">
        <v>82</v>
      </c>
      <c r="C2" s="15"/>
      <c r="D2" s="15"/>
      <c r="E2" s="16"/>
      <c r="F2" s="658"/>
      <c r="G2" s="658"/>
      <c r="H2" s="658"/>
      <c r="I2" s="658"/>
      <c r="J2" s="658"/>
      <c r="K2" s="658"/>
      <c r="L2" s="658"/>
      <c r="M2" s="658"/>
      <c r="N2" s="658"/>
      <c r="O2" s="659"/>
      <c r="P2" s="659"/>
      <c r="Q2" s="659"/>
      <c r="R2" s="659"/>
      <c r="S2" s="658"/>
      <c r="T2" s="658"/>
      <c r="U2" s="658"/>
      <c r="V2" s="657"/>
    </row>
    <row r="3" spans="1:22" ht="34.5" customHeight="1" x14ac:dyDescent="0.25">
      <c r="A3" s="580"/>
      <c r="B3" s="581"/>
      <c r="C3" s="660" t="s">
        <v>296</v>
      </c>
      <c r="D3" s="661"/>
      <c r="E3" s="662"/>
      <c r="F3" s="583" t="s">
        <v>35</v>
      </c>
      <c r="G3" s="663"/>
      <c r="H3" s="664"/>
      <c r="I3" s="91" t="s">
        <v>156</v>
      </c>
      <c r="J3" s="91" t="s">
        <v>157</v>
      </c>
      <c r="K3" s="656" t="s">
        <v>83</v>
      </c>
      <c r="L3" s="657"/>
      <c r="M3" s="656" t="s">
        <v>84</v>
      </c>
      <c r="N3" s="657"/>
      <c r="O3" s="665" t="s">
        <v>362</v>
      </c>
      <c r="P3" s="666"/>
      <c r="Q3" s="665" t="s">
        <v>363</v>
      </c>
      <c r="R3" s="666"/>
      <c r="S3" s="583" t="s">
        <v>32</v>
      </c>
      <c r="T3" s="585"/>
      <c r="U3" s="583" t="s">
        <v>38</v>
      </c>
      <c r="V3" s="585"/>
    </row>
    <row r="4" spans="1:22" ht="50.25" customHeight="1" x14ac:dyDescent="0.25">
      <c r="A4" s="580"/>
      <c r="B4" s="581"/>
      <c r="C4" s="158" t="s">
        <v>249</v>
      </c>
      <c r="D4" s="159" t="s">
        <v>250</v>
      </c>
      <c r="E4" s="158" t="s">
        <v>251</v>
      </c>
      <c r="F4" s="21" t="s">
        <v>255</v>
      </c>
      <c r="G4" s="17" t="s">
        <v>256</v>
      </c>
      <c r="H4" s="21" t="s">
        <v>11</v>
      </c>
      <c r="I4" s="91" t="s">
        <v>185</v>
      </c>
      <c r="J4" s="91" t="s">
        <v>33</v>
      </c>
      <c r="K4" s="109" t="s">
        <v>179</v>
      </c>
      <c r="L4" s="21" t="s">
        <v>33</v>
      </c>
      <c r="M4" s="109" t="s">
        <v>179</v>
      </c>
      <c r="N4" s="21" t="s">
        <v>33</v>
      </c>
      <c r="O4" s="434" t="s">
        <v>179</v>
      </c>
      <c r="P4" s="432" t="s">
        <v>33</v>
      </c>
      <c r="Q4" s="434" t="s">
        <v>179</v>
      </c>
      <c r="R4" s="432" t="s">
        <v>33</v>
      </c>
      <c r="S4" s="109" t="s">
        <v>179</v>
      </c>
      <c r="T4" s="21" t="s">
        <v>33</v>
      </c>
      <c r="U4" s="17" t="s">
        <v>2</v>
      </c>
      <c r="V4" s="17" t="s">
        <v>11</v>
      </c>
    </row>
    <row r="5" spans="1:22" ht="13.2" x14ac:dyDescent="0.25">
      <c r="A5" s="5">
        <v>1</v>
      </c>
      <c r="B5" s="5" t="s">
        <v>93</v>
      </c>
      <c r="C5" s="12">
        <f>КРС!C5</f>
        <v>32316</v>
      </c>
      <c r="D5" s="12">
        <f>КРС!D5</f>
        <v>14610</v>
      </c>
      <c r="E5" s="12">
        <f>КРС!E5</f>
        <v>25750</v>
      </c>
      <c r="F5" s="13">
        <f>C5</f>
        <v>32316</v>
      </c>
      <c r="G5" s="82">
        <f>КРС!J5</f>
        <v>22950</v>
      </c>
      <c r="H5" s="13">
        <f>КРС!K5</f>
        <v>18200</v>
      </c>
      <c r="I5" s="13">
        <f>G5*2</f>
        <v>45900</v>
      </c>
      <c r="J5" s="13">
        <f>G5</f>
        <v>22950</v>
      </c>
      <c r="K5" s="13">
        <f>КРС!M5</f>
        <v>200</v>
      </c>
      <c r="L5" s="13">
        <f>K5*6</f>
        <v>1200</v>
      </c>
      <c r="M5" s="13">
        <f>КРС!N5</f>
        <v>100</v>
      </c>
      <c r="N5" s="13">
        <f>M5</f>
        <v>100</v>
      </c>
      <c r="O5" s="247">
        <f>КРС!L5</f>
        <v>1250</v>
      </c>
      <c r="P5" s="247">
        <f>O5</f>
        <v>1250</v>
      </c>
      <c r="Q5" s="247">
        <f>КРС!O5</f>
        <v>3808</v>
      </c>
      <c r="R5" s="247">
        <f>Q5</f>
        <v>3808</v>
      </c>
      <c r="S5" s="160">
        <f>КРС!P5</f>
        <v>100</v>
      </c>
      <c r="T5" s="160">
        <f>S5</f>
        <v>100</v>
      </c>
      <c r="U5" s="161">
        <f>S5+G5</f>
        <v>23050</v>
      </c>
      <c r="V5" s="161">
        <f>H5</f>
        <v>18200</v>
      </c>
    </row>
    <row r="6" spans="1:22" ht="13.2" x14ac:dyDescent="0.25">
      <c r="A6" s="5">
        <v>2</v>
      </c>
      <c r="B6" s="5" t="s">
        <v>94</v>
      </c>
      <c r="C6" s="12">
        <f>КРС!C6</f>
        <v>23523</v>
      </c>
      <c r="D6" s="12">
        <f>КРС!D6</f>
        <v>9256</v>
      </c>
      <c r="E6" s="12">
        <f>КРС!E6</f>
        <v>16519</v>
      </c>
      <c r="F6" s="13">
        <f t="shared" ref="F6:F61" si="0">C6</f>
        <v>23523</v>
      </c>
      <c r="G6" s="82">
        <f>КРС!J6</f>
        <v>16700</v>
      </c>
      <c r="H6" s="13">
        <f>КРС!K6</f>
        <v>11550</v>
      </c>
      <c r="I6" s="13">
        <f t="shared" ref="I6:I61" si="1">G6*2</f>
        <v>33400</v>
      </c>
      <c r="J6" s="13">
        <f t="shared" ref="J6:J61" si="2">G6</f>
        <v>16700</v>
      </c>
      <c r="K6" s="13">
        <f>КРС!M6</f>
        <v>600</v>
      </c>
      <c r="L6" s="13">
        <f t="shared" ref="L6:L61" si="3">K6*6</f>
        <v>3600</v>
      </c>
      <c r="M6" s="13">
        <f>КРС!N6</f>
        <v>200</v>
      </c>
      <c r="N6" s="13">
        <f t="shared" ref="N6:N61" si="4">M6</f>
        <v>200</v>
      </c>
      <c r="O6" s="247">
        <f>КРС!L6</f>
        <v>890</v>
      </c>
      <c r="P6" s="247">
        <f t="shared" ref="P6:P61" si="5">O6</f>
        <v>890</v>
      </c>
      <c r="Q6" s="247">
        <f>КРС!O6</f>
        <v>2850</v>
      </c>
      <c r="R6" s="247">
        <f t="shared" ref="R6:R61" si="6">Q6</f>
        <v>2850</v>
      </c>
      <c r="S6" s="160">
        <f>КРС!P6</f>
        <v>0</v>
      </c>
      <c r="T6" s="160">
        <f t="shared" ref="T6:T61" si="7">S6</f>
        <v>0</v>
      </c>
      <c r="U6" s="161">
        <f t="shared" ref="U6:U61" si="8">S6+G6</f>
        <v>16700</v>
      </c>
      <c r="V6" s="161">
        <f t="shared" ref="V6:V61" si="9">H6</f>
        <v>11550</v>
      </c>
    </row>
    <row r="7" spans="1:22" ht="13.2" x14ac:dyDescent="0.25">
      <c r="A7" s="5">
        <v>3</v>
      </c>
      <c r="B7" s="5" t="s">
        <v>92</v>
      </c>
      <c r="C7" s="12">
        <f>КРС!C7</f>
        <v>11223</v>
      </c>
      <c r="D7" s="12">
        <f>КРС!D7</f>
        <v>4699</v>
      </c>
      <c r="E7" s="12">
        <f>КРС!E7</f>
        <v>8315</v>
      </c>
      <c r="F7" s="13">
        <f t="shared" si="0"/>
        <v>11223</v>
      </c>
      <c r="G7" s="82">
        <f>КРС!J7</f>
        <v>8100</v>
      </c>
      <c r="H7" s="13">
        <f>КРС!K7</f>
        <v>5950</v>
      </c>
      <c r="I7" s="13">
        <f t="shared" si="1"/>
        <v>16200</v>
      </c>
      <c r="J7" s="13">
        <f t="shared" si="2"/>
        <v>8100</v>
      </c>
      <c r="K7" s="13">
        <f>КРС!M7</f>
        <v>200</v>
      </c>
      <c r="L7" s="13">
        <f t="shared" si="3"/>
        <v>1200</v>
      </c>
      <c r="M7" s="13">
        <f>КРС!N7</f>
        <v>100</v>
      </c>
      <c r="N7" s="13">
        <f t="shared" si="4"/>
        <v>100</v>
      </c>
      <c r="O7" s="247">
        <f>КРС!L7</f>
        <v>420</v>
      </c>
      <c r="P7" s="247">
        <f t="shared" si="5"/>
        <v>420</v>
      </c>
      <c r="Q7" s="247">
        <f>КРС!O7</f>
        <v>1350</v>
      </c>
      <c r="R7" s="247">
        <f t="shared" si="6"/>
        <v>1350</v>
      </c>
      <c r="S7" s="160">
        <f>КРС!P7</f>
        <v>0</v>
      </c>
      <c r="T7" s="160">
        <f t="shared" si="7"/>
        <v>0</v>
      </c>
      <c r="U7" s="161">
        <f t="shared" si="8"/>
        <v>8100</v>
      </c>
      <c r="V7" s="161">
        <f t="shared" si="9"/>
        <v>5950</v>
      </c>
    </row>
    <row r="8" spans="1:22" ht="13.2" x14ac:dyDescent="0.25">
      <c r="A8" s="5">
        <v>4</v>
      </c>
      <c r="B8" s="5" t="s">
        <v>95</v>
      </c>
      <c r="C8" s="12">
        <f>КРС!C8</f>
        <v>8585</v>
      </c>
      <c r="D8" s="12">
        <f>КРС!D8</f>
        <v>3698</v>
      </c>
      <c r="E8" s="12">
        <f>КРС!E8</f>
        <v>6204</v>
      </c>
      <c r="F8" s="13">
        <f t="shared" si="0"/>
        <v>8585</v>
      </c>
      <c r="G8" s="167">
        <f>КРС!J8</f>
        <v>7000</v>
      </c>
      <c r="H8" s="13">
        <f>КРС!K8</f>
        <v>4930</v>
      </c>
      <c r="I8" s="13">
        <f t="shared" si="1"/>
        <v>14000</v>
      </c>
      <c r="J8" s="13">
        <f t="shared" si="2"/>
        <v>7000</v>
      </c>
      <c r="K8" s="13">
        <f>КРС!M8</f>
        <v>300</v>
      </c>
      <c r="L8" s="13">
        <f t="shared" si="3"/>
        <v>1800</v>
      </c>
      <c r="M8" s="13">
        <f>КРС!N8</f>
        <v>100</v>
      </c>
      <c r="N8" s="13">
        <f t="shared" si="4"/>
        <v>100</v>
      </c>
      <c r="O8" s="247">
        <f>КРС!L8</f>
        <v>330</v>
      </c>
      <c r="P8" s="247">
        <f t="shared" si="5"/>
        <v>330</v>
      </c>
      <c r="Q8" s="247">
        <f>КРС!O8</f>
        <v>1050</v>
      </c>
      <c r="R8" s="247">
        <f t="shared" si="6"/>
        <v>1050</v>
      </c>
      <c r="S8" s="13">
        <f>КРС!P8</f>
        <v>60</v>
      </c>
      <c r="T8" s="13">
        <f t="shared" si="7"/>
        <v>60</v>
      </c>
      <c r="U8" s="161">
        <f t="shared" si="8"/>
        <v>7060</v>
      </c>
      <c r="V8" s="161">
        <f t="shared" si="9"/>
        <v>4930</v>
      </c>
    </row>
    <row r="9" spans="1:22" ht="13.2" x14ac:dyDescent="0.25">
      <c r="A9" s="5">
        <v>5</v>
      </c>
      <c r="B9" s="5" t="s">
        <v>96</v>
      </c>
      <c r="C9" s="12">
        <f>КРС!C9</f>
        <v>29123</v>
      </c>
      <c r="D9" s="12">
        <f>КРС!D9</f>
        <v>13063</v>
      </c>
      <c r="E9" s="12">
        <f>КРС!E9</f>
        <v>14114</v>
      </c>
      <c r="F9" s="13">
        <f t="shared" si="0"/>
        <v>29123</v>
      </c>
      <c r="G9" s="82">
        <f>КРС!J9</f>
        <v>21200</v>
      </c>
      <c r="H9" s="13">
        <f>КРС!K9</f>
        <v>9900</v>
      </c>
      <c r="I9" s="13">
        <f t="shared" si="1"/>
        <v>42400</v>
      </c>
      <c r="J9" s="13">
        <f t="shared" si="2"/>
        <v>21200</v>
      </c>
      <c r="K9" s="13">
        <f>КРС!M9</f>
        <v>1000</v>
      </c>
      <c r="L9" s="13">
        <f t="shared" si="3"/>
        <v>6000</v>
      </c>
      <c r="M9" s="13">
        <f>КРС!N9</f>
        <v>1000</v>
      </c>
      <c r="N9" s="13">
        <f t="shared" si="4"/>
        <v>1000</v>
      </c>
      <c r="O9" s="247">
        <f>КРС!L9</f>
        <v>1100</v>
      </c>
      <c r="P9" s="247">
        <f t="shared" si="5"/>
        <v>1100</v>
      </c>
      <c r="Q9" s="247">
        <f>КРС!O9</f>
        <v>3500</v>
      </c>
      <c r="R9" s="247">
        <f t="shared" si="6"/>
        <v>3500</v>
      </c>
      <c r="S9" s="160">
        <f>КРС!P9</f>
        <v>0</v>
      </c>
      <c r="T9" s="160">
        <f t="shared" si="7"/>
        <v>0</v>
      </c>
      <c r="U9" s="161">
        <f t="shared" si="8"/>
        <v>21200</v>
      </c>
      <c r="V9" s="161">
        <f t="shared" si="9"/>
        <v>9900</v>
      </c>
    </row>
    <row r="10" spans="1:22" ht="13.2" x14ac:dyDescent="0.25">
      <c r="A10" s="5">
        <v>6</v>
      </c>
      <c r="B10" s="5" t="s">
        <v>97</v>
      </c>
      <c r="C10" s="12">
        <f>КРС!C10</f>
        <v>39861</v>
      </c>
      <c r="D10" s="12">
        <f>КРС!D10</f>
        <v>21488</v>
      </c>
      <c r="E10" s="12">
        <f>КРС!E10</f>
        <v>29870</v>
      </c>
      <c r="F10" s="13">
        <f t="shared" si="0"/>
        <v>39861</v>
      </c>
      <c r="G10" s="82">
        <f>КРС!J10</f>
        <v>30100</v>
      </c>
      <c r="H10" s="13">
        <f>КРС!K10</f>
        <v>21900</v>
      </c>
      <c r="I10" s="13">
        <f t="shared" si="1"/>
        <v>60200</v>
      </c>
      <c r="J10" s="13">
        <f t="shared" si="2"/>
        <v>30100</v>
      </c>
      <c r="K10" s="13">
        <f>КРС!M10</f>
        <v>500</v>
      </c>
      <c r="L10" s="13">
        <f t="shared" si="3"/>
        <v>3000</v>
      </c>
      <c r="M10" s="13">
        <f>КРС!N10</f>
        <v>100</v>
      </c>
      <c r="N10" s="13">
        <f t="shared" si="4"/>
        <v>100</v>
      </c>
      <c r="O10" s="247">
        <f>КРС!L10</f>
        <v>1500</v>
      </c>
      <c r="P10" s="247">
        <f t="shared" si="5"/>
        <v>1500</v>
      </c>
      <c r="Q10" s="247">
        <f>КРС!O10</f>
        <v>4710</v>
      </c>
      <c r="R10" s="247">
        <f t="shared" si="6"/>
        <v>4710</v>
      </c>
      <c r="S10" s="160">
        <f>КРС!P10</f>
        <v>0</v>
      </c>
      <c r="T10" s="160">
        <f t="shared" si="7"/>
        <v>0</v>
      </c>
      <c r="U10" s="161">
        <f t="shared" si="8"/>
        <v>30100</v>
      </c>
      <c r="V10" s="161">
        <f t="shared" si="9"/>
        <v>21900</v>
      </c>
    </row>
    <row r="11" spans="1:22" ht="13.2" x14ac:dyDescent="0.25">
      <c r="A11" s="5">
        <v>7</v>
      </c>
      <c r="B11" s="5" t="s">
        <v>98</v>
      </c>
      <c r="C11" s="12">
        <f>КРС!C11</f>
        <v>16192</v>
      </c>
      <c r="D11" s="12">
        <f>КРС!D11</f>
        <v>6567</v>
      </c>
      <c r="E11" s="12">
        <f>КРС!E11</f>
        <v>7167</v>
      </c>
      <c r="F11" s="13">
        <f t="shared" si="0"/>
        <v>16192</v>
      </c>
      <c r="G11" s="82">
        <f>КРС!J11</f>
        <v>12200</v>
      </c>
      <c r="H11" s="13">
        <f>КРС!K11</f>
        <v>5400</v>
      </c>
      <c r="I11" s="13">
        <f t="shared" si="1"/>
        <v>24400</v>
      </c>
      <c r="J11" s="13">
        <f t="shared" si="2"/>
        <v>12200</v>
      </c>
      <c r="K11" s="13">
        <f>КРС!M11</f>
        <v>300</v>
      </c>
      <c r="L11" s="13">
        <f t="shared" si="3"/>
        <v>1800</v>
      </c>
      <c r="M11" s="13">
        <f>КРС!N11</f>
        <v>200</v>
      </c>
      <c r="N11" s="13">
        <f t="shared" si="4"/>
        <v>200</v>
      </c>
      <c r="O11" s="247">
        <f>КРС!L11</f>
        <v>620</v>
      </c>
      <c r="P11" s="247">
        <f t="shared" si="5"/>
        <v>620</v>
      </c>
      <c r="Q11" s="247">
        <f>КРС!O11</f>
        <v>1960</v>
      </c>
      <c r="R11" s="247">
        <f t="shared" si="6"/>
        <v>1960</v>
      </c>
      <c r="S11" s="160">
        <f>КРС!P11</f>
        <v>200</v>
      </c>
      <c r="T11" s="160">
        <f t="shared" si="7"/>
        <v>200</v>
      </c>
      <c r="U11" s="161">
        <f t="shared" si="8"/>
        <v>12400</v>
      </c>
      <c r="V11" s="161">
        <f t="shared" si="9"/>
        <v>5400</v>
      </c>
    </row>
    <row r="12" spans="1:22" ht="13.2" x14ac:dyDescent="0.25">
      <c r="A12" s="5">
        <v>8</v>
      </c>
      <c r="B12" s="5" t="s">
        <v>99</v>
      </c>
      <c r="C12" s="12">
        <f>КРС!C12</f>
        <v>13306</v>
      </c>
      <c r="D12" s="12">
        <f>КРС!D12</f>
        <v>6249</v>
      </c>
      <c r="E12" s="12">
        <f>КРС!E12</f>
        <v>6255</v>
      </c>
      <c r="F12" s="13">
        <f t="shared" si="0"/>
        <v>13306</v>
      </c>
      <c r="G12" s="82">
        <f>КРС!J12</f>
        <v>9900</v>
      </c>
      <c r="H12" s="13">
        <f>КРС!K12</f>
        <v>4900</v>
      </c>
      <c r="I12" s="13">
        <f t="shared" si="1"/>
        <v>19800</v>
      </c>
      <c r="J12" s="13">
        <f t="shared" si="2"/>
        <v>9900</v>
      </c>
      <c r="K12" s="13">
        <f>КРС!M12</f>
        <v>300</v>
      </c>
      <c r="L12" s="13">
        <f t="shared" si="3"/>
        <v>1800</v>
      </c>
      <c r="M12" s="13">
        <f>КРС!N12</f>
        <v>100</v>
      </c>
      <c r="N12" s="13">
        <f t="shared" si="4"/>
        <v>100</v>
      </c>
      <c r="O12" s="247">
        <f>КРС!L12</f>
        <v>520</v>
      </c>
      <c r="P12" s="247">
        <f t="shared" si="5"/>
        <v>520</v>
      </c>
      <c r="Q12" s="247">
        <f>КРС!O12</f>
        <v>1590</v>
      </c>
      <c r="R12" s="247">
        <f t="shared" si="6"/>
        <v>1590</v>
      </c>
      <c r="S12" s="160">
        <f>КРС!P12</f>
        <v>1900</v>
      </c>
      <c r="T12" s="160">
        <f t="shared" si="7"/>
        <v>1900</v>
      </c>
      <c r="U12" s="161">
        <f t="shared" si="8"/>
        <v>11800</v>
      </c>
      <c r="V12" s="161">
        <f t="shared" si="9"/>
        <v>4900</v>
      </c>
    </row>
    <row r="13" spans="1:22" ht="13.2" x14ac:dyDescent="0.25">
      <c r="A13" s="5">
        <v>9</v>
      </c>
      <c r="B13" s="5" t="s">
        <v>100</v>
      </c>
      <c r="C13" s="12">
        <f>КРС!C13</f>
        <v>11737</v>
      </c>
      <c r="D13" s="12">
        <f>КРС!D13</f>
        <v>5130</v>
      </c>
      <c r="E13" s="12">
        <f>КРС!E13</f>
        <v>5328</v>
      </c>
      <c r="F13" s="13">
        <f t="shared" si="0"/>
        <v>11737</v>
      </c>
      <c r="G13" s="82">
        <f>КРС!J13</f>
        <v>8400</v>
      </c>
      <c r="H13" s="13">
        <f>КРС!K13</f>
        <v>4000</v>
      </c>
      <c r="I13" s="13">
        <f t="shared" si="1"/>
        <v>16800</v>
      </c>
      <c r="J13" s="13">
        <f t="shared" si="2"/>
        <v>8400</v>
      </c>
      <c r="K13" s="13">
        <f>КРС!M13</f>
        <v>800</v>
      </c>
      <c r="L13" s="13">
        <f t="shared" si="3"/>
        <v>4800</v>
      </c>
      <c r="M13" s="13">
        <f>КРС!N13</f>
        <v>300</v>
      </c>
      <c r="N13" s="13">
        <f t="shared" si="4"/>
        <v>300</v>
      </c>
      <c r="O13" s="247">
        <f>КРС!L13</f>
        <v>445</v>
      </c>
      <c r="P13" s="247">
        <f t="shared" si="5"/>
        <v>445</v>
      </c>
      <c r="Q13" s="247">
        <f>КРС!O13</f>
        <v>1430</v>
      </c>
      <c r="R13" s="247">
        <f t="shared" si="6"/>
        <v>1430</v>
      </c>
      <c r="S13" s="160">
        <f>КРС!P13</f>
        <v>0</v>
      </c>
      <c r="T13" s="160">
        <f t="shared" si="7"/>
        <v>0</v>
      </c>
      <c r="U13" s="161">
        <f t="shared" si="8"/>
        <v>8400</v>
      </c>
      <c r="V13" s="161">
        <f t="shared" si="9"/>
        <v>4000</v>
      </c>
    </row>
    <row r="14" spans="1:22" ht="13.2" x14ac:dyDescent="0.25">
      <c r="A14" s="5">
        <v>10</v>
      </c>
      <c r="B14" s="5" t="s">
        <v>101</v>
      </c>
      <c r="C14" s="12">
        <f>КРС!C14</f>
        <v>11732</v>
      </c>
      <c r="D14" s="12">
        <f>КРС!D14</f>
        <v>6592</v>
      </c>
      <c r="E14" s="12">
        <f>КРС!E14</f>
        <v>6853</v>
      </c>
      <c r="F14" s="13">
        <f t="shared" si="0"/>
        <v>11732</v>
      </c>
      <c r="G14" s="167">
        <f>КРС!J14</f>
        <v>9300</v>
      </c>
      <c r="H14" s="13">
        <f>КРС!K14</f>
        <v>5500</v>
      </c>
      <c r="I14" s="13">
        <f t="shared" si="1"/>
        <v>18600</v>
      </c>
      <c r="J14" s="13">
        <f t="shared" si="2"/>
        <v>9300</v>
      </c>
      <c r="K14" s="13">
        <f>КРС!M14</f>
        <v>200</v>
      </c>
      <c r="L14" s="13">
        <f t="shared" si="3"/>
        <v>1200</v>
      </c>
      <c r="M14" s="13">
        <f>КРС!N14</f>
        <v>200</v>
      </c>
      <c r="N14" s="13">
        <f t="shared" si="4"/>
        <v>200</v>
      </c>
      <c r="O14" s="247">
        <f>КРС!L14</f>
        <v>500</v>
      </c>
      <c r="P14" s="247">
        <f t="shared" si="5"/>
        <v>500</v>
      </c>
      <c r="Q14" s="247">
        <f>КРС!O14</f>
        <v>1430</v>
      </c>
      <c r="R14" s="247">
        <f t="shared" si="6"/>
        <v>1430</v>
      </c>
      <c r="S14" s="13">
        <f>КРС!P14</f>
        <v>400</v>
      </c>
      <c r="T14" s="13">
        <f t="shared" si="7"/>
        <v>400</v>
      </c>
      <c r="U14" s="161">
        <f t="shared" si="8"/>
        <v>9700</v>
      </c>
      <c r="V14" s="161">
        <f t="shared" si="9"/>
        <v>5500</v>
      </c>
    </row>
    <row r="15" spans="1:22" ht="13.2" x14ac:dyDescent="0.25">
      <c r="A15" s="5">
        <v>11</v>
      </c>
      <c r="B15" s="5" t="s">
        <v>102</v>
      </c>
      <c r="C15" s="12">
        <f>КРС!C15</f>
        <v>15947</v>
      </c>
      <c r="D15" s="12">
        <f>КРС!D15</f>
        <v>6642</v>
      </c>
      <c r="E15" s="12">
        <f>КРС!E15</f>
        <v>13601</v>
      </c>
      <c r="F15" s="13">
        <f t="shared" si="0"/>
        <v>15947</v>
      </c>
      <c r="G15" s="82">
        <f>КРС!J15</f>
        <v>12800</v>
      </c>
      <c r="H15" s="13">
        <f>КРС!K15</f>
        <v>10500</v>
      </c>
      <c r="I15" s="13">
        <f t="shared" si="1"/>
        <v>25600</v>
      </c>
      <c r="J15" s="13">
        <f t="shared" si="2"/>
        <v>12800</v>
      </c>
      <c r="K15" s="13">
        <f>КРС!M15</f>
        <v>300</v>
      </c>
      <c r="L15" s="13">
        <f t="shared" si="3"/>
        <v>1800</v>
      </c>
      <c r="M15" s="13">
        <f>КРС!N15</f>
        <v>100</v>
      </c>
      <c r="N15" s="13">
        <f t="shared" si="4"/>
        <v>100</v>
      </c>
      <c r="O15" s="247">
        <f>КРС!L15</f>
        <v>640</v>
      </c>
      <c r="P15" s="247">
        <f t="shared" si="5"/>
        <v>640</v>
      </c>
      <c r="Q15" s="247">
        <f>КРС!O15</f>
        <v>2050</v>
      </c>
      <c r="R15" s="247">
        <f t="shared" si="6"/>
        <v>2050</v>
      </c>
      <c r="S15" s="160">
        <f>КРС!P15</f>
        <v>0</v>
      </c>
      <c r="T15" s="160">
        <f t="shared" si="7"/>
        <v>0</v>
      </c>
      <c r="U15" s="161">
        <f t="shared" si="8"/>
        <v>12800</v>
      </c>
      <c r="V15" s="161">
        <f t="shared" si="9"/>
        <v>10500</v>
      </c>
    </row>
    <row r="16" spans="1:22" ht="13.2" x14ac:dyDescent="0.25">
      <c r="A16" s="5">
        <v>12</v>
      </c>
      <c r="B16" s="5" t="s">
        <v>103</v>
      </c>
      <c r="C16" s="12">
        <f>КРС!C16</f>
        <v>18318</v>
      </c>
      <c r="D16" s="12">
        <f>КРС!D16</f>
        <v>8653</v>
      </c>
      <c r="E16" s="12">
        <f>КРС!E16</f>
        <v>8946</v>
      </c>
      <c r="F16" s="13">
        <f t="shared" si="0"/>
        <v>18318</v>
      </c>
      <c r="G16" s="82">
        <f>КРС!J16</f>
        <v>13700</v>
      </c>
      <c r="H16" s="13">
        <f>КРС!K16</f>
        <v>6310</v>
      </c>
      <c r="I16" s="13">
        <f t="shared" si="1"/>
        <v>27400</v>
      </c>
      <c r="J16" s="13">
        <f t="shared" si="2"/>
        <v>13700</v>
      </c>
      <c r="K16" s="13">
        <f>КРС!M16</f>
        <v>200</v>
      </c>
      <c r="L16" s="13">
        <f t="shared" si="3"/>
        <v>1200</v>
      </c>
      <c r="M16" s="13">
        <f>КРС!N16</f>
        <v>100</v>
      </c>
      <c r="N16" s="13">
        <f t="shared" si="4"/>
        <v>100</v>
      </c>
      <c r="O16" s="247">
        <f>КРС!L16</f>
        <v>690</v>
      </c>
      <c r="P16" s="247">
        <f t="shared" si="5"/>
        <v>690</v>
      </c>
      <c r="Q16" s="247">
        <f>КРС!O16</f>
        <v>2200</v>
      </c>
      <c r="R16" s="247">
        <f t="shared" si="6"/>
        <v>2200</v>
      </c>
      <c r="S16" s="160">
        <f>КРС!P16</f>
        <v>50</v>
      </c>
      <c r="T16" s="160">
        <f t="shared" si="7"/>
        <v>50</v>
      </c>
      <c r="U16" s="161">
        <f t="shared" si="8"/>
        <v>13750</v>
      </c>
      <c r="V16" s="161">
        <f t="shared" si="9"/>
        <v>6310</v>
      </c>
    </row>
    <row r="17" spans="1:22" ht="13.2" x14ac:dyDescent="0.25">
      <c r="A17" s="5">
        <v>13</v>
      </c>
      <c r="B17" s="5" t="s">
        <v>104</v>
      </c>
      <c r="C17" s="12">
        <f>КРС!C17</f>
        <v>11504</v>
      </c>
      <c r="D17" s="12">
        <f>КРС!D17</f>
        <v>4891</v>
      </c>
      <c r="E17" s="12">
        <f>КРС!E17</f>
        <v>2898</v>
      </c>
      <c r="F17" s="13">
        <f t="shared" si="0"/>
        <v>11504</v>
      </c>
      <c r="G17" s="167">
        <f>КРС!J17</f>
        <v>8500</v>
      </c>
      <c r="H17" s="13">
        <f>КРС!K17</f>
        <v>2280</v>
      </c>
      <c r="I17" s="13">
        <f t="shared" si="1"/>
        <v>17000</v>
      </c>
      <c r="J17" s="13">
        <f t="shared" si="2"/>
        <v>8500</v>
      </c>
      <c r="K17" s="13">
        <f>КРС!M17</f>
        <v>400</v>
      </c>
      <c r="L17" s="13">
        <f t="shared" si="3"/>
        <v>2400</v>
      </c>
      <c r="M17" s="13">
        <f>КРС!N17</f>
        <v>100</v>
      </c>
      <c r="N17" s="13">
        <f t="shared" si="4"/>
        <v>100</v>
      </c>
      <c r="O17" s="247">
        <f>КРС!L17</f>
        <v>500</v>
      </c>
      <c r="P17" s="247">
        <f t="shared" si="5"/>
        <v>500</v>
      </c>
      <c r="Q17" s="247">
        <f>КРС!O17</f>
        <v>1360</v>
      </c>
      <c r="R17" s="247">
        <f t="shared" si="6"/>
        <v>1360</v>
      </c>
      <c r="S17" s="13">
        <f>КРС!P17</f>
        <v>2400</v>
      </c>
      <c r="T17" s="13">
        <f t="shared" si="7"/>
        <v>2400</v>
      </c>
      <c r="U17" s="161">
        <f t="shared" si="8"/>
        <v>10900</v>
      </c>
      <c r="V17" s="161">
        <f t="shared" si="9"/>
        <v>2280</v>
      </c>
    </row>
    <row r="18" spans="1:22" ht="13.2" x14ac:dyDescent="0.25">
      <c r="A18" s="5">
        <v>14</v>
      </c>
      <c r="B18" s="5" t="s">
        <v>105</v>
      </c>
      <c r="C18" s="12">
        <f>КРС!C18</f>
        <v>13043</v>
      </c>
      <c r="D18" s="12">
        <f>КРС!D18</f>
        <v>5409</v>
      </c>
      <c r="E18" s="12">
        <f>КРС!E18</f>
        <v>7100</v>
      </c>
      <c r="F18" s="13">
        <f t="shared" si="0"/>
        <v>13043</v>
      </c>
      <c r="G18" s="82">
        <f>КРС!J18</f>
        <v>9800</v>
      </c>
      <c r="H18" s="13">
        <f>КРС!K18</f>
        <v>5130</v>
      </c>
      <c r="I18" s="13">
        <f t="shared" si="1"/>
        <v>19600</v>
      </c>
      <c r="J18" s="13">
        <f t="shared" si="2"/>
        <v>9800</v>
      </c>
      <c r="K18" s="13">
        <f>КРС!M18</f>
        <v>300</v>
      </c>
      <c r="L18" s="13">
        <f t="shared" si="3"/>
        <v>1800</v>
      </c>
      <c r="M18" s="13">
        <f>КРС!N18</f>
        <v>300</v>
      </c>
      <c r="N18" s="13">
        <f t="shared" si="4"/>
        <v>300</v>
      </c>
      <c r="O18" s="247">
        <f>КРС!L18</f>
        <v>520</v>
      </c>
      <c r="P18" s="247">
        <f t="shared" si="5"/>
        <v>520</v>
      </c>
      <c r="Q18" s="247">
        <f>КРС!O18</f>
        <v>1570</v>
      </c>
      <c r="R18" s="247">
        <f t="shared" si="6"/>
        <v>1570</v>
      </c>
      <c r="S18" s="160">
        <f>КРС!P18</f>
        <v>550</v>
      </c>
      <c r="T18" s="160">
        <f t="shared" si="7"/>
        <v>550</v>
      </c>
      <c r="U18" s="161">
        <f t="shared" si="8"/>
        <v>10350</v>
      </c>
      <c r="V18" s="161">
        <f t="shared" si="9"/>
        <v>5130</v>
      </c>
    </row>
    <row r="19" spans="1:22" ht="13.2" x14ac:dyDescent="0.25">
      <c r="A19" s="5">
        <v>15</v>
      </c>
      <c r="B19" s="5" t="s">
        <v>106</v>
      </c>
      <c r="C19" s="12">
        <f>КРС!C19</f>
        <v>8384</v>
      </c>
      <c r="D19" s="12">
        <f>КРС!D19</f>
        <v>3398</v>
      </c>
      <c r="E19" s="12">
        <f>КРС!E19</f>
        <v>3250</v>
      </c>
      <c r="F19" s="13">
        <f t="shared" si="0"/>
        <v>8384</v>
      </c>
      <c r="G19" s="82">
        <f>КРС!J19</f>
        <v>5500</v>
      </c>
      <c r="H19" s="13">
        <f>КРС!K19</f>
        <v>2450</v>
      </c>
      <c r="I19" s="13">
        <f t="shared" si="1"/>
        <v>11000</v>
      </c>
      <c r="J19" s="13">
        <f t="shared" si="2"/>
        <v>5500</v>
      </c>
      <c r="K19" s="13">
        <f>КРС!M19</f>
        <v>300</v>
      </c>
      <c r="L19" s="13">
        <f t="shared" si="3"/>
        <v>1800</v>
      </c>
      <c r="M19" s="13">
        <f>КРС!N19</f>
        <v>200</v>
      </c>
      <c r="N19" s="13">
        <f t="shared" si="4"/>
        <v>200</v>
      </c>
      <c r="O19" s="247">
        <f>КРС!L19</f>
        <v>400</v>
      </c>
      <c r="P19" s="247">
        <f t="shared" si="5"/>
        <v>400</v>
      </c>
      <c r="Q19" s="247">
        <f>КРС!O19</f>
        <v>900</v>
      </c>
      <c r="R19" s="247">
        <f t="shared" si="6"/>
        <v>900</v>
      </c>
      <c r="S19" s="160">
        <f>КРС!P19</f>
        <v>3000</v>
      </c>
      <c r="T19" s="160">
        <f t="shared" si="7"/>
        <v>3000</v>
      </c>
      <c r="U19" s="161">
        <f t="shared" si="8"/>
        <v>8500</v>
      </c>
      <c r="V19" s="161">
        <f t="shared" si="9"/>
        <v>2450</v>
      </c>
    </row>
    <row r="20" spans="1:22" ht="13.2" x14ac:dyDescent="0.25">
      <c r="A20" s="5">
        <v>16</v>
      </c>
      <c r="B20" s="5" t="s">
        <v>107</v>
      </c>
      <c r="C20" s="12">
        <f>КРС!C20</f>
        <v>18383</v>
      </c>
      <c r="D20" s="12">
        <f>КРС!D20</f>
        <v>6454</v>
      </c>
      <c r="E20" s="12">
        <f>КРС!E20</f>
        <v>11544</v>
      </c>
      <c r="F20" s="13">
        <f t="shared" si="0"/>
        <v>18383</v>
      </c>
      <c r="G20" s="82">
        <f>КРС!J20</f>
        <v>13600</v>
      </c>
      <c r="H20" s="13">
        <f>КРС!K20</f>
        <v>8150</v>
      </c>
      <c r="I20" s="13">
        <f t="shared" si="1"/>
        <v>27200</v>
      </c>
      <c r="J20" s="13">
        <f t="shared" si="2"/>
        <v>13600</v>
      </c>
      <c r="K20" s="13">
        <f>КРС!M20</f>
        <v>800</v>
      </c>
      <c r="L20" s="13">
        <f t="shared" si="3"/>
        <v>4800</v>
      </c>
      <c r="M20" s="13">
        <f>КРС!N20</f>
        <v>100</v>
      </c>
      <c r="N20" s="13">
        <f t="shared" si="4"/>
        <v>100</v>
      </c>
      <c r="O20" s="247">
        <f>КРС!L20</f>
        <v>700</v>
      </c>
      <c r="P20" s="247">
        <f t="shared" si="5"/>
        <v>700</v>
      </c>
      <c r="Q20" s="247">
        <f>КРС!O20</f>
        <v>2200</v>
      </c>
      <c r="R20" s="247">
        <f t="shared" si="6"/>
        <v>2200</v>
      </c>
      <c r="S20" s="160">
        <f>КРС!P20</f>
        <v>300</v>
      </c>
      <c r="T20" s="160">
        <f t="shared" si="7"/>
        <v>300</v>
      </c>
      <c r="U20" s="161">
        <f t="shared" si="8"/>
        <v>13900</v>
      </c>
      <c r="V20" s="161">
        <f t="shared" si="9"/>
        <v>8150</v>
      </c>
    </row>
    <row r="21" spans="1:22" ht="13.2" x14ac:dyDescent="0.25">
      <c r="A21" s="5">
        <v>17</v>
      </c>
      <c r="B21" s="5" t="s">
        <v>108</v>
      </c>
      <c r="C21" s="12">
        <f>КРС!C21</f>
        <v>17942</v>
      </c>
      <c r="D21" s="12">
        <f>КРС!D21</f>
        <v>6944</v>
      </c>
      <c r="E21" s="12">
        <f>КРС!E21</f>
        <v>8607</v>
      </c>
      <c r="F21" s="13">
        <f t="shared" si="0"/>
        <v>17942</v>
      </c>
      <c r="G21" s="82">
        <f>КРС!J21</f>
        <v>13100</v>
      </c>
      <c r="H21" s="13">
        <f>КРС!K21</f>
        <v>6450</v>
      </c>
      <c r="I21" s="13">
        <f t="shared" si="1"/>
        <v>26200</v>
      </c>
      <c r="J21" s="13">
        <f t="shared" si="2"/>
        <v>13100</v>
      </c>
      <c r="K21" s="13">
        <f>КРС!M21</f>
        <v>500</v>
      </c>
      <c r="L21" s="13">
        <f t="shared" si="3"/>
        <v>3000</v>
      </c>
      <c r="M21" s="13">
        <f>КРС!N21</f>
        <v>100</v>
      </c>
      <c r="N21" s="13">
        <f t="shared" si="4"/>
        <v>100</v>
      </c>
      <c r="O21" s="247">
        <f>КРС!L21</f>
        <v>700</v>
      </c>
      <c r="P21" s="247">
        <f t="shared" si="5"/>
        <v>700</v>
      </c>
      <c r="Q21" s="247">
        <f>КРС!O21</f>
        <v>2100</v>
      </c>
      <c r="R21" s="247">
        <f t="shared" si="6"/>
        <v>2100</v>
      </c>
      <c r="S21" s="160">
        <f>КРС!P21</f>
        <v>500</v>
      </c>
      <c r="T21" s="160">
        <f t="shared" si="7"/>
        <v>500</v>
      </c>
      <c r="U21" s="161">
        <f t="shared" si="8"/>
        <v>13600</v>
      </c>
      <c r="V21" s="161">
        <f t="shared" si="9"/>
        <v>6450</v>
      </c>
    </row>
    <row r="22" spans="1:22" ht="13.2" x14ac:dyDescent="0.25">
      <c r="A22" s="5">
        <v>18</v>
      </c>
      <c r="B22" s="5" t="s">
        <v>109</v>
      </c>
      <c r="C22" s="12">
        <f>КРС!C22</f>
        <v>15090</v>
      </c>
      <c r="D22" s="12">
        <f>КРС!D22</f>
        <v>5746</v>
      </c>
      <c r="E22" s="12">
        <f>КРС!E22</f>
        <v>13925</v>
      </c>
      <c r="F22" s="13">
        <f t="shared" si="0"/>
        <v>15090</v>
      </c>
      <c r="G22" s="82">
        <f>КРС!J22</f>
        <v>11300</v>
      </c>
      <c r="H22" s="13">
        <f>КРС!K22</f>
        <v>10500</v>
      </c>
      <c r="I22" s="13">
        <f t="shared" si="1"/>
        <v>22600</v>
      </c>
      <c r="J22" s="13">
        <f t="shared" si="2"/>
        <v>11300</v>
      </c>
      <c r="K22" s="13">
        <f>КРС!M22</f>
        <v>300</v>
      </c>
      <c r="L22" s="13">
        <f t="shared" si="3"/>
        <v>1800</v>
      </c>
      <c r="M22" s="13">
        <f>КРС!N22</f>
        <v>100</v>
      </c>
      <c r="N22" s="13">
        <f t="shared" si="4"/>
        <v>100</v>
      </c>
      <c r="O22" s="247">
        <f>КРС!L22</f>
        <v>570</v>
      </c>
      <c r="P22" s="247">
        <f t="shared" si="5"/>
        <v>570</v>
      </c>
      <c r="Q22" s="247">
        <f>КРС!O22</f>
        <v>1820</v>
      </c>
      <c r="R22" s="247">
        <f t="shared" si="6"/>
        <v>1820</v>
      </c>
      <c r="S22" s="160">
        <f>КРС!P22</f>
        <v>10</v>
      </c>
      <c r="T22" s="160">
        <f t="shared" si="7"/>
        <v>10</v>
      </c>
      <c r="U22" s="161">
        <f t="shared" si="8"/>
        <v>11310</v>
      </c>
      <c r="V22" s="161">
        <f t="shared" si="9"/>
        <v>10500</v>
      </c>
    </row>
    <row r="23" spans="1:22" ht="13.2" x14ac:dyDescent="0.25">
      <c r="A23" s="5">
        <v>19</v>
      </c>
      <c r="B23" s="5" t="s">
        <v>110</v>
      </c>
      <c r="C23" s="12">
        <f>КРС!C23</f>
        <v>15843</v>
      </c>
      <c r="D23" s="12">
        <f>КРС!D23</f>
        <v>7121</v>
      </c>
      <c r="E23" s="12">
        <f>КРС!E23</f>
        <v>11822</v>
      </c>
      <c r="F23" s="13">
        <f t="shared" si="0"/>
        <v>15843</v>
      </c>
      <c r="G23" s="167">
        <f>КРС!J23</f>
        <v>12000</v>
      </c>
      <c r="H23" s="13">
        <f>КРС!K23</f>
        <v>8850</v>
      </c>
      <c r="I23" s="13">
        <f t="shared" si="1"/>
        <v>24000</v>
      </c>
      <c r="J23" s="13">
        <f t="shared" si="2"/>
        <v>12000</v>
      </c>
      <c r="K23" s="13">
        <f>КРС!M23</f>
        <v>300</v>
      </c>
      <c r="L23" s="13">
        <f t="shared" si="3"/>
        <v>1800</v>
      </c>
      <c r="M23" s="13">
        <f>КРС!N23</f>
        <v>200</v>
      </c>
      <c r="N23" s="13">
        <f t="shared" si="4"/>
        <v>200</v>
      </c>
      <c r="O23" s="247">
        <f>КРС!L23</f>
        <v>600</v>
      </c>
      <c r="P23" s="247">
        <f t="shared" si="5"/>
        <v>600</v>
      </c>
      <c r="Q23" s="247">
        <f>КРС!O23</f>
        <v>1920</v>
      </c>
      <c r="R23" s="247">
        <f t="shared" si="6"/>
        <v>1920</v>
      </c>
      <c r="S23" s="13">
        <f>КРС!P23</f>
        <v>0</v>
      </c>
      <c r="T23" s="13">
        <f t="shared" si="7"/>
        <v>0</v>
      </c>
      <c r="U23" s="161">
        <f t="shared" si="8"/>
        <v>12000</v>
      </c>
      <c r="V23" s="161">
        <f t="shared" si="9"/>
        <v>8850</v>
      </c>
    </row>
    <row r="24" spans="1:22" ht="13.2" x14ac:dyDescent="0.25">
      <c r="A24" s="5">
        <v>20</v>
      </c>
      <c r="B24" s="5" t="s">
        <v>111</v>
      </c>
      <c r="C24" s="12">
        <f>КРС!C24</f>
        <v>17355</v>
      </c>
      <c r="D24" s="12">
        <f>КРС!D24</f>
        <v>7363</v>
      </c>
      <c r="E24" s="12">
        <f>КРС!E24</f>
        <v>8922</v>
      </c>
      <c r="F24" s="13">
        <f t="shared" si="0"/>
        <v>17355</v>
      </c>
      <c r="G24" s="82">
        <f>КРС!J24</f>
        <v>13000</v>
      </c>
      <c r="H24" s="13">
        <f>КРС!K24</f>
        <v>6700</v>
      </c>
      <c r="I24" s="13">
        <f t="shared" si="1"/>
        <v>26000</v>
      </c>
      <c r="J24" s="13">
        <f t="shared" si="2"/>
        <v>13000</v>
      </c>
      <c r="K24" s="13">
        <f>КРС!M24</f>
        <v>300</v>
      </c>
      <c r="L24" s="13">
        <f t="shared" si="3"/>
        <v>1800</v>
      </c>
      <c r="M24" s="13">
        <f>КРС!N24</f>
        <v>100</v>
      </c>
      <c r="N24" s="13">
        <f t="shared" si="4"/>
        <v>100</v>
      </c>
      <c r="O24" s="247">
        <f>КРС!L24</f>
        <v>650</v>
      </c>
      <c r="P24" s="247">
        <f t="shared" si="5"/>
        <v>650</v>
      </c>
      <c r="Q24" s="247">
        <f>КРС!O24</f>
        <v>2100</v>
      </c>
      <c r="R24" s="247">
        <f t="shared" si="6"/>
        <v>2100</v>
      </c>
      <c r="S24" s="160">
        <f>КРС!P24</f>
        <v>200</v>
      </c>
      <c r="T24" s="160">
        <f t="shared" si="7"/>
        <v>200</v>
      </c>
      <c r="U24" s="161">
        <f t="shared" si="8"/>
        <v>13200</v>
      </c>
      <c r="V24" s="161">
        <f t="shared" si="9"/>
        <v>6700</v>
      </c>
    </row>
    <row r="25" spans="1:22" ht="13.2" x14ac:dyDescent="0.25">
      <c r="A25" s="5">
        <v>21</v>
      </c>
      <c r="B25" s="5" t="s">
        <v>112</v>
      </c>
      <c r="C25" s="12">
        <f>КРС!C25</f>
        <v>18036</v>
      </c>
      <c r="D25" s="12">
        <f>КРС!D25</f>
        <v>7690</v>
      </c>
      <c r="E25" s="12">
        <f>КРС!E25</f>
        <v>7120</v>
      </c>
      <c r="F25" s="13">
        <f t="shared" si="0"/>
        <v>18036</v>
      </c>
      <c r="G25" s="82">
        <f>КРС!J25</f>
        <v>13600</v>
      </c>
      <c r="H25" s="13">
        <f>КРС!K25</f>
        <v>5070</v>
      </c>
      <c r="I25" s="13">
        <f t="shared" si="1"/>
        <v>27200</v>
      </c>
      <c r="J25" s="13">
        <f t="shared" si="2"/>
        <v>13600</v>
      </c>
      <c r="K25" s="13">
        <f>КРС!M25</f>
        <v>500</v>
      </c>
      <c r="L25" s="13">
        <f t="shared" si="3"/>
        <v>3000</v>
      </c>
      <c r="M25" s="13">
        <f>КРС!N25</f>
        <v>200</v>
      </c>
      <c r="N25" s="13">
        <f t="shared" si="4"/>
        <v>200</v>
      </c>
      <c r="O25" s="247">
        <f>КРС!L25</f>
        <v>680</v>
      </c>
      <c r="P25" s="247">
        <f t="shared" si="5"/>
        <v>680</v>
      </c>
      <c r="Q25" s="247">
        <f>КРС!O25</f>
        <v>2200</v>
      </c>
      <c r="R25" s="247">
        <f t="shared" si="6"/>
        <v>2200</v>
      </c>
      <c r="S25" s="160">
        <f>КРС!P25</f>
        <v>0</v>
      </c>
      <c r="T25" s="160">
        <f t="shared" si="7"/>
        <v>0</v>
      </c>
      <c r="U25" s="161">
        <f t="shared" si="8"/>
        <v>13600</v>
      </c>
      <c r="V25" s="161">
        <f t="shared" si="9"/>
        <v>5070</v>
      </c>
    </row>
    <row r="26" spans="1:22" ht="13.2" x14ac:dyDescent="0.25">
      <c r="A26" s="5">
        <v>22</v>
      </c>
      <c r="B26" s="5" t="s">
        <v>113</v>
      </c>
      <c r="C26" s="12">
        <f>КРС!C26</f>
        <v>27854</v>
      </c>
      <c r="D26" s="12">
        <f>КРС!D26</f>
        <v>9047</v>
      </c>
      <c r="E26" s="12">
        <f>КРС!E26</f>
        <v>5818</v>
      </c>
      <c r="F26" s="13">
        <f t="shared" si="0"/>
        <v>27854</v>
      </c>
      <c r="G26" s="82">
        <f>КРС!J26</f>
        <v>25000</v>
      </c>
      <c r="H26" s="13">
        <f>КРС!K26</f>
        <v>4470</v>
      </c>
      <c r="I26" s="13">
        <f t="shared" si="1"/>
        <v>50000</v>
      </c>
      <c r="J26" s="13">
        <f t="shared" si="2"/>
        <v>25000</v>
      </c>
      <c r="K26" s="13">
        <f>КРС!M26</f>
        <v>800</v>
      </c>
      <c r="L26" s="13">
        <f t="shared" si="3"/>
        <v>4800</v>
      </c>
      <c r="M26" s="13">
        <f>КРС!N26</f>
        <v>400</v>
      </c>
      <c r="N26" s="13">
        <f t="shared" si="4"/>
        <v>400</v>
      </c>
      <c r="O26" s="247">
        <f>КРС!L26</f>
        <v>1250</v>
      </c>
      <c r="P26" s="247">
        <f t="shared" si="5"/>
        <v>1250</v>
      </c>
      <c r="Q26" s="247">
        <f>КРС!O26</f>
        <v>4000</v>
      </c>
      <c r="R26" s="247">
        <f t="shared" si="6"/>
        <v>4000</v>
      </c>
      <c r="S26" s="160">
        <f>КРС!P26</f>
        <v>0</v>
      </c>
      <c r="T26" s="160">
        <f t="shared" si="7"/>
        <v>0</v>
      </c>
      <c r="U26" s="161">
        <f t="shared" si="8"/>
        <v>25000</v>
      </c>
      <c r="V26" s="161">
        <f t="shared" si="9"/>
        <v>4470</v>
      </c>
    </row>
    <row r="27" spans="1:22" ht="13.2" x14ac:dyDescent="0.25">
      <c r="A27" s="5">
        <v>23</v>
      </c>
      <c r="B27" s="5" t="s">
        <v>114</v>
      </c>
      <c r="C27" s="12">
        <f>КРС!C27</f>
        <v>9543</v>
      </c>
      <c r="D27" s="12">
        <f>КРС!D27</f>
        <v>3861</v>
      </c>
      <c r="E27" s="12">
        <f>КРС!E27</f>
        <v>6300</v>
      </c>
      <c r="F27" s="13">
        <f t="shared" si="0"/>
        <v>9543</v>
      </c>
      <c r="G27" s="82">
        <f>КРС!J27</f>
        <v>9200</v>
      </c>
      <c r="H27" s="13">
        <f>КРС!K27</f>
        <v>4730</v>
      </c>
      <c r="I27" s="13">
        <f t="shared" si="1"/>
        <v>18400</v>
      </c>
      <c r="J27" s="13">
        <f t="shared" si="2"/>
        <v>9200</v>
      </c>
      <c r="K27" s="13">
        <f>КРС!M27</f>
        <v>400</v>
      </c>
      <c r="L27" s="13">
        <f t="shared" si="3"/>
        <v>2400</v>
      </c>
      <c r="M27" s="13">
        <f>КРС!N27</f>
        <v>200</v>
      </c>
      <c r="N27" s="13">
        <f t="shared" si="4"/>
        <v>200</v>
      </c>
      <c r="O27" s="247">
        <f>КРС!L27</f>
        <v>460</v>
      </c>
      <c r="P27" s="247">
        <f t="shared" si="5"/>
        <v>460</v>
      </c>
      <c r="Q27" s="247">
        <f>КРС!O27</f>
        <v>1500</v>
      </c>
      <c r="R27" s="247">
        <f t="shared" si="6"/>
        <v>1500</v>
      </c>
      <c r="S27" s="160">
        <f>КРС!P27</f>
        <v>0</v>
      </c>
      <c r="T27" s="160">
        <f t="shared" si="7"/>
        <v>0</v>
      </c>
      <c r="U27" s="161">
        <f t="shared" si="8"/>
        <v>9200</v>
      </c>
      <c r="V27" s="161">
        <f t="shared" si="9"/>
        <v>4730</v>
      </c>
    </row>
    <row r="28" spans="1:22" ht="13.2" x14ac:dyDescent="0.25">
      <c r="A28" s="5">
        <v>24</v>
      </c>
      <c r="B28" s="5" t="s">
        <v>115</v>
      </c>
      <c r="C28" s="12">
        <f>КРС!C28</f>
        <v>29528</v>
      </c>
      <c r="D28" s="12">
        <f>КРС!D28</f>
        <v>12602</v>
      </c>
      <c r="E28" s="12">
        <f>КРС!E28</f>
        <v>23079</v>
      </c>
      <c r="F28" s="13">
        <f t="shared" si="0"/>
        <v>29528</v>
      </c>
      <c r="G28" s="82">
        <f>КРС!J28</f>
        <v>22100</v>
      </c>
      <c r="H28" s="13">
        <f>КРС!K28</f>
        <v>16310</v>
      </c>
      <c r="I28" s="13">
        <f t="shared" si="1"/>
        <v>44200</v>
      </c>
      <c r="J28" s="13">
        <f t="shared" si="2"/>
        <v>22100</v>
      </c>
      <c r="K28" s="13">
        <f>КРС!M28</f>
        <v>500</v>
      </c>
      <c r="L28" s="13">
        <f t="shared" si="3"/>
        <v>3000</v>
      </c>
      <c r="M28" s="13">
        <f>КРС!N28</f>
        <v>100</v>
      </c>
      <c r="N28" s="13">
        <f t="shared" si="4"/>
        <v>100</v>
      </c>
      <c r="O28" s="247">
        <f>КРС!L28</f>
        <v>1100</v>
      </c>
      <c r="P28" s="247">
        <f t="shared" si="5"/>
        <v>1100</v>
      </c>
      <c r="Q28" s="247">
        <f>КРС!O28</f>
        <v>3550</v>
      </c>
      <c r="R28" s="247">
        <f t="shared" si="6"/>
        <v>3550</v>
      </c>
      <c r="S28" s="160">
        <f>КРС!P28</f>
        <v>0</v>
      </c>
      <c r="T28" s="160">
        <f t="shared" si="7"/>
        <v>0</v>
      </c>
      <c r="U28" s="161">
        <f t="shared" si="8"/>
        <v>22100</v>
      </c>
      <c r="V28" s="161">
        <f t="shared" si="9"/>
        <v>16310</v>
      </c>
    </row>
    <row r="29" spans="1:22" ht="13.2" x14ac:dyDescent="0.25">
      <c r="A29" s="5">
        <v>25</v>
      </c>
      <c r="B29" s="5" t="s">
        <v>116</v>
      </c>
      <c r="C29" s="12">
        <f>КРС!C29</f>
        <v>11060</v>
      </c>
      <c r="D29" s="12">
        <f>КРС!D29</f>
        <v>4805</v>
      </c>
      <c r="E29" s="12">
        <f>КРС!E29</f>
        <v>9535</v>
      </c>
      <c r="F29" s="13">
        <f t="shared" si="0"/>
        <v>11060</v>
      </c>
      <c r="G29" s="82">
        <f>КРС!J29</f>
        <v>8200</v>
      </c>
      <c r="H29" s="13">
        <f>КРС!K29</f>
        <v>7160</v>
      </c>
      <c r="I29" s="13">
        <f t="shared" si="1"/>
        <v>16400</v>
      </c>
      <c r="J29" s="13">
        <f t="shared" si="2"/>
        <v>8200</v>
      </c>
      <c r="K29" s="13">
        <f>КРС!M29</f>
        <v>200</v>
      </c>
      <c r="L29" s="13">
        <f t="shared" si="3"/>
        <v>1200</v>
      </c>
      <c r="M29" s="13">
        <f>КРС!N29</f>
        <v>100</v>
      </c>
      <c r="N29" s="13">
        <f t="shared" si="4"/>
        <v>100</v>
      </c>
      <c r="O29" s="247">
        <f>КРС!L29</f>
        <v>410</v>
      </c>
      <c r="P29" s="247">
        <f t="shared" si="5"/>
        <v>410</v>
      </c>
      <c r="Q29" s="247">
        <f>КРС!O29</f>
        <v>1300</v>
      </c>
      <c r="R29" s="247">
        <f t="shared" si="6"/>
        <v>1300</v>
      </c>
      <c r="S29" s="160">
        <f>КРС!P29</f>
        <v>0</v>
      </c>
      <c r="T29" s="160">
        <f t="shared" si="7"/>
        <v>0</v>
      </c>
      <c r="U29" s="161">
        <f t="shared" si="8"/>
        <v>8200</v>
      </c>
      <c r="V29" s="161">
        <f t="shared" si="9"/>
        <v>7160</v>
      </c>
    </row>
    <row r="30" spans="1:22" ht="13.2" x14ac:dyDescent="0.25">
      <c r="A30" s="5">
        <v>26</v>
      </c>
      <c r="B30" s="5" t="s">
        <v>117</v>
      </c>
      <c r="C30" s="12">
        <f>КРС!C30</f>
        <v>14172</v>
      </c>
      <c r="D30" s="12">
        <f>КРС!D30</f>
        <v>5790</v>
      </c>
      <c r="E30" s="12">
        <f>КРС!E30</f>
        <v>4003</v>
      </c>
      <c r="F30" s="13">
        <f t="shared" si="0"/>
        <v>14172</v>
      </c>
      <c r="G30" s="167">
        <f>КРС!J30</f>
        <v>10600</v>
      </c>
      <c r="H30" s="13">
        <f>КРС!K30</f>
        <v>3000</v>
      </c>
      <c r="I30" s="13">
        <f t="shared" si="1"/>
        <v>21200</v>
      </c>
      <c r="J30" s="13">
        <f t="shared" si="2"/>
        <v>10600</v>
      </c>
      <c r="K30" s="13">
        <f>КРС!M30</f>
        <v>300</v>
      </c>
      <c r="L30" s="13">
        <f t="shared" si="3"/>
        <v>1800</v>
      </c>
      <c r="M30" s="13">
        <f>КРС!N30</f>
        <v>100</v>
      </c>
      <c r="N30" s="13">
        <f t="shared" si="4"/>
        <v>100</v>
      </c>
      <c r="O30" s="247">
        <f>КРС!L30</f>
        <v>550</v>
      </c>
      <c r="P30" s="247">
        <f t="shared" si="5"/>
        <v>550</v>
      </c>
      <c r="Q30" s="247">
        <f>КРС!O30</f>
        <v>1700</v>
      </c>
      <c r="R30" s="247">
        <f t="shared" si="6"/>
        <v>1700</v>
      </c>
      <c r="S30" s="13">
        <f>КРС!P30</f>
        <v>500</v>
      </c>
      <c r="T30" s="13">
        <f t="shared" si="7"/>
        <v>500</v>
      </c>
      <c r="U30" s="161">
        <f t="shared" si="8"/>
        <v>11100</v>
      </c>
      <c r="V30" s="161">
        <f t="shared" si="9"/>
        <v>3000</v>
      </c>
    </row>
    <row r="31" spans="1:22" ht="13.2" x14ac:dyDescent="0.25">
      <c r="A31" s="5">
        <v>27</v>
      </c>
      <c r="B31" s="5" t="s">
        <v>118</v>
      </c>
      <c r="C31" s="12">
        <f>КРС!C31</f>
        <v>31721</v>
      </c>
      <c r="D31" s="12">
        <f>КРС!D31</f>
        <v>11234</v>
      </c>
      <c r="E31" s="12">
        <f>КРС!E31</f>
        <v>14516</v>
      </c>
      <c r="F31" s="13">
        <f t="shared" si="0"/>
        <v>31721</v>
      </c>
      <c r="G31" s="82">
        <f>КРС!J31</f>
        <v>27000</v>
      </c>
      <c r="H31" s="13">
        <f>КРС!K31</f>
        <v>8500</v>
      </c>
      <c r="I31" s="13">
        <f t="shared" si="1"/>
        <v>54000</v>
      </c>
      <c r="J31" s="13">
        <f t="shared" si="2"/>
        <v>27000</v>
      </c>
      <c r="K31" s="13">
        <f>КРС!M31</f>
        <v>3000</v>
      </c>
      <c r="L31" s="13">
        <f t="shared" si="3"/>
        <v>18000</v>
      </c>
      <c r="M31" s="13">
        <f>КРС!N31</f>
        <v>400</v>
      </c>
      <c r="N31" s="13">
        <f t="shared" si="4"/>
        <v>400</v>
      </c>
      <c r="O31" s="247">
        <f>КРС!L31</f>
        <v>1350</v>
      </c>
      <c r="P31" s="247">
        <f t="shared" si="5"/>
        <v>1350</v>
      </c>
      <c r="Q31" s="247">
        <f>КРС!O31</f>
        <v>4330</v>
      </c>
      <c r="R31" s="247">
        <f t="shared" si="6"/>
        <v>4330</v>
      </c>
      <c r="S31" s="160">
        <f>КРС!P31</f>
        <v>0</v>
      </c>
      <c r="T31" s="160">
        <f t="shared" si="7"/>
        <v>0</v>
      </c>
      <c r="U31" s="161">
        <f t="shared" si="8"/>
        <v>27000</v>
      </c>
      <c r="V31" s="161">
        <f t="shared" si="9"/>
        <v>8500</v>
      </c>
    </row>
    <row r="32" spans="1:22" ht="13.2" x14ac:dyDescent="0.25">
      <c r="A32" s="5">
        <v>28</v>
      </c>
      <c r="B32" s="5" t="s">
        <v>119</v>
      </c>
      <c r="C32" s="12">
        <f>КРС!C32</f>
        <v>17193</v>
      </c>
      <c r="D32" s="12">
        <f>КРС!D32</f>
        <v>6966</v>
      </c>
      <c r="E32" s="12">
        <f>КРС!E32</f>
        <v>11992</v>
      </c>
      <c r="F32" s="13">
        <f t="shared" si="0"/>
        <v>17193</v>
      </c>
      <c r="G32" s="82">
        <f>КРС!J32</f>
        <v>13600</v>
      </c>
      <c r="H32" s="13">
        <f>КРС!K32</f>
        <v>9200</v>
      </c>
      <c r="I32" s="13">
        <f t="shared" si="1"/>
        <v>27200</v>
      </c>
      <c r="J32" s="13">
        <f t="shared" si="2"/>
        <v>13600</v>
      </c>
      <c r="K32" s="13">
        <f>КРС!M32</f>
        <v>400</v>
      </c>
      <c r="L32" s="13">
        <f t="shared" si="3"/>
        <v>2400</v>
      </c>
      <c r="M32" s="13">
        <f>КРС!N32</f>
        <v>200</v>
      </c>
      <c r="N32" s="13">
        <f t="shared" si="4"/>
        <v>200</v>
      </c>
      <c r="O32" s="247">
        <f>КРС!L32</f>
        <v>640</v>
      </c>
      <c r="P32" s="247">
        <f t="shared" si="5"/>
        <v>640</v>
      </c>
      <c r="Q32" s="247">
        <f>КРС!O32</f>
        <v>2050</v>
      </c>
      <c r="R32" s="247">
        <f t="shared" si="6"/>
        <v>2050</v>
      </c>
      <c r="S32" s="160">
        <f>КРС!P32</f>
        <v>20</v>
      </c>
      <c r="T32" s="160">
        <f t="shared" si="7"/>
        <v>20</v>
      </c>
      <c r="U32" s="161">
        <f t="shared" si="8"/>
        <v>13620</v>
      </c>
      <c r="V32" s="161">
        <f t="shared" si="9"/>
        <v>9200</v>
      </c>
    </row>
    <row r="33" spans="1:22" ht="13.2" x14ac:dyDescent="0.25">
      <c r="A33" s="5">
        <v>29</v>
      </c>
      <c r="B33" s="5" t="s">
        <v>120</v>
      </c>
      <c r="C33" s="12">
        <f>КРС!C33</f>
        <v>8079</v>
      </c>
      <c r="D33" s="12">
        <f>КРС!D33</f>
        <v>3932</v>
      </c>
      <c r="E33" s="12">
        <f>КРС!E33</f>
        <v>3691</v>
      </c>
      <c r="F33" s="13">
        <f t="shared" si="0"/>
        <v>8079</v>
      </c>
      <c r="G33" s="167">
        <f>КРС!J33</f>
        <v>6000</v>
      </c>
      <c r="H33" s="13">
        <f>КРС!K33</f>
        <v>2770</v>
      </c>
      <c r="I33" s="13">
        <f t="shared" si="1"/>
        <v>12000</v>
      </c>
      <c r="J33" s="13">
        <f t="shared" si="2"/>
        <v>6000</v>
      </c>
      <c r="K33" s="13">
        <f>КРС!M33</f>
        <v>300</v>
      </c>
      <c r="L33" s="13">
        <f t="shared" si="3"/>
        <v>1800</v>
      </c>
      <c r="M33" s="13">
        <f>КРС!N33</f>
        <v>200</v>
      </c>
      <c r="N33" s="13">
        <f t="shared" si="4"/>
        <v>200</v>
      </c>
      <c r="O33" s="247">
        <f>КРС!L33</f>
        <v>300</v>
      </c>
      <c r="P33" s="247">
        <f t="shared" si="5"/>
        <v>300</v>
      </c>
      <c r="Q33" s="247">
        <f>КРС!O33</f>
        <v>1000</v>
      </c>
      <c r="R33" s="247">
        <f t="shared" si="6"/>
        <v>1000</v>
      </c>
      <c r="S33" s="13">
        <f>КРС!P33</f>
        <v>0</v>
      </c>
      <c r="T33" s="13">
        <f t="shared" si="7"/>
        <v>0</v>
      </c>
      <c r="U33" s="161">
        <f t="shared" si="8"/>
        <v>6000</v>
      </c>
      <c r="V33" s="161">
        <f t="shared" si="9"/>
        <v>2770</v>
      </c>
    </row>
    <row r="34" spans="1:22" ht="13.2" x14ac:dyDescent="0.25">
      <c r="A34" s="5">
        <v>30</v>
      </c>
      <c r="B34" s="5" t="s">
        <v>121</v>
      </c>
      <c r="C34" s="12">
        <f>КРС!C34</f>
        <v>17327</v>
      </c>
      <c r="D34" s="12">
        <f>КРС!D34</f>
        <v>7863</v>
      </c>
      <c r="E34" s="12">
        <f>КРС!E34</f>
        <v>11650</v>
      </c>
      <c r="F34" s="13">
        <f t="shared" si="0"/>
        <v>17327</v>
      </c>
      <c r="G34" s="82">
        <f>КРС!J34</f>
        <v>12900</v>
      </c>
      <c r="H34" s="13">
        <f>КРС!K34</f>
        <v>8240</v>
      </c>
      <c r="I34" s="13">
        <f t="shared" si="1"/>
        <v>25800</v>
      </c>
      <c r="J34" s="13">
        <f t="shared" si="2"/>
        <v>12900</v>
      </c>
      <c r="K34" s="13">
        <f>КРС!M34</f>
        <v>200</v>
      </c>
      <c r="L34" s="13">
        <f t="shared" si="3"/>
        <v>1200</v>
      </c>
      <c r="M34" s="13">
        <f>КРС!N34</f>
        <v>100</v>
      </c>
      <c r="N34" s="13">
        <f t="shared" si="4"/>
        <v>100</v>
      </c>
      <c r="O34" s="247">
        <f>КРС!L34</f>
        <v>650</v>
      </c>
      <c r="P34" s="247">
        <f t="shared" si="5"/>
        <v>650</v>
      </c>
      <c r="Q34" s="247">
        <f>КРС!O34</f>
        <v>2070</v>
      </c>
      <c r="R34" s="247">
        <f t="shared" si="6"/>
        <v>2070</v>
      </c>
      <c r="S34" s="160">
        <f>КРС!P34</f>
        <v>300</v>
      </c>
      <c r="T34" s="160">
        <f t="shared" si="7"/>
        <v>300</v>
      </c>
      <c r="U34" s="161">
        <f t="shared" si="8"/>
        <v>13200</v>
      </c>
      <c r="V34" s="161">
        <f t="shared" si="9"/>
        <v>8240</v>
      </c>
    </row>
    <row r="35" spans="1:22" ht="13.2" x14ac:dyDescent="0.25">
      <c r="A35" s="5">
        <v>31</v>
      </c>
      <c r="B35" s="5" t="s">
        <v>122</v>
      </c>
      <c r="C35" s="12">
        <f>КРС!C35</f>
        <v>22367</v>
      </c>
      <c r="D35" s="12">
        <f>КРС!D35</f>
        <v>8397</v>
      </c>
      <c r="E35" s="12">
        <f>КРС!E35</f>
        <v>15277</v>
      </c>
      <c r="F35" s="13">
        <f t="shared" si="0"/>
        <v>22367</v>
      </c>
      <c r="G35" s="82">
        <f>КРС!J35</f>
        <v>16700</v>
      </c>
      <c r="H35" s="13">
        <f>КРС!K35</f>
        <v>10760</v>
      </c>
      <c r="I35" s="13">
        <f t="shared" si="1"/>
        <v>33400</v>
      </c>
      <c r="J35" s="13">
        <f t="shared" si="2"/>
        <v>16700</v>
      </c>
      <c r="K35" s="13">
        <f>КРС!M35</f>
        <v>1000</v>
      </c>
      <c r="L35" s="13">
        <f t="shared" si="3"/>
        <v>6000</v>
      </c>
      <c r="M35" s="13">
        <f>КРС!N35</f>
        <v>100</v>
      </c>
      <c r="N35" s="13">
        <f t="shared" si="4"/>
        <v>100</v>
      </c>
      <c r="O35" s="247">
        <f>КРС!L35</f>
        <v>840</v>
      </c>
      <c r="P35" s="247">
        <f t="shared" si="5"/>
        <v>840</v>
      </c>
      <c r="Q35" s="247">
        <f>КРС!O35</f>
        <v>2680</v>
      </c>
      <c r="R35" s="247">
        <f t="shared" si="6"/>
        <v>2680</v>
      </c>
      <c r="S35" s="160">
        <f>КРС!P35</f>
        <v>0</v>
      </c>
      <c r="T35" s="160">
        <f t="shared" si="7"/>
        <v>0</v>
      </c>
      <c r="U35" s="161">
        <f t="shared" si="8"/>
        <v>16700</v>
      </c>
      <c r="V35" s="161">
        <f t="shared" si="9"/>
        <v>10760</v>
      </c>
    </row>
    <row r="36" spans="1:22" ht="13.2" x14ac:dyDescent="0.25">
      <c r="A36" s="5">
        <v>32</v>
      </c>
      <c r="B36" s="5" t="s">
        <v>123</v>
      </c>
      <c r="C36" s="12">
        <f>КРС!C36</f>
        <v>12396</v>
      </c>
      <c r="D36" s="12">
        <f>КРС!D36</f>
        <v>5793</v>
      </c>
      <c r="E36" s="12">
        <f>КРС!E36</f>
        <v>8020</v>
      </c>
      <c r="F36" s="13">
        <f t="shared" si="0"/>
        <v>12396</v>
      </c>
      <c r="G36" s="82">
        <f>КРС!J36</f>
        <v>9300</v>
      </c>
      <c r="H36" s="13">
        <f>КРС!K36</f>
        <v>6020</v>
      </c>
      <c r="I36" s="13">
        <f t="shared" si="1"/>
        <v>18600</v>
      </c>
      <c r="J36" s="13">
        <f t="shared" si="2"/>
        <v>9300</v>
      </c>
      <c r="K36" s="13">
        <f>КРС!M36</f>
        <v>300</v>
      </c>
      <c r="L36" s="13">
        <f t="shared" si="3"/>
        <v>1800</v>
      </c>
      <c r="M36" s="13">
        <f>КРС!N36</f>
        <v>100</v>
      </c>
      <c r="N36" s="13">
        <f t="shared" si="4"/>
        <v>100</v>
      </c>
      <c r="O36" s="247">
        <f>КРС!L36</f>
        <v>470</v>
      </c>
      <c r="P36" s="247">
        <f t="shared" si="5"/>
        <v>470</v>
      </c>
      <c r="Q36" s="247">
        <f>КРС!O36</f>
        <v>1500</v>
      </c>
      <c r="R36" s="247">
        <f t="shared" si="6"/>
        <v>1500</v>
      </c>
      <c r="S36" s="160">
        <f>КРС!P36</f>
        <v>0</v>
      </c>
      <c r="T36" s="160">
        <f t="shared" si="7"/>
        <v>0</v>
      </c>
      <c r="U36" s="161">
        <f t="shared" si="8"/>
        <v>9300</v>
      </c>
      <c r="V36" s="161">
        <f t="shared" si="9"/>
        <v>6020</v>
      </c>
    </row>
    <row r="37" spans="1:22" ht="13.2" x14ac:dyDescent="0.25">
      <c r="A37" s="5">
        <v>33</v>
      </c>
      <c r="B37" s="5" t="s">
        <v>124</v>
      </c>
      <c r="C37" s="12">
        <f>КРС!C37</f>
        <v>15797</v>
      </c>
      <c r="D37" s="12">
        <f>КРС!D37</f>
        <v>7085</v>
      </c>
      <c r="E37" s="12">
        <f>КРС!E37</f>
        <v>6690</v>
      </c>
      <c r="F37" s="13">
        <f t="shared" si="0"/>
        <v>15797</v>
      </c>
      <c r="G37" s="82">
        <f>КРС!J37</f>
        <v>11800</v>
      </c>
      <c r="H37" s="13">
        <f>КРС!K37</f>
        <v>5020</v>
      </c>
      <c r="I37" s="13">
        <f t="shared" si="1"/>
        <v>23600</v>
      </c>
      <c r="J37" s="13">
        <f t="shared" si="2"/>
        <v>11800</v>
      </c>
      <c r="K37" s="13">
        <f>КРС!M37</f>
        <v>500</v>
      </c>
      <c r="L37" s="13">
        <f t="shared" si="3"/>
        <v>3000</v>
      </c>
      <c r="M37" s="13">
        <f>КРС!N37</f>
        <v>100</v>
      </c>
      <c r="N37" s="13">
        <f t="shared" si="4"/>
        <v>100</v>
      </c>
      <c r="O37" s="247">
        <f>КРС!L37</f>
        <v>600</v>
      </c>
      <c r="P37" s="247">
        <f t="shared" si="5"/>
        <v>600</v>
      </c>
      <c r="Q37" s="247">
        <f>КРС!O37</f>
        <v>1900</v>
      </c>
      <c r="R37" s="247">
        <f t="shared" si="6"/>
        <v>1900</v>
      </c>
      <c r="S37" s="160">
        <f>КРС!P37</f>
        <v>50</v>
      </c>
      <c r="T37" s="160">
        <f t="shared" si="7"/>
        <v>50</v>
      </c>
      <c r="U37" s="161">
        <f t="shared" si="8"/>
        <v>11850</v>
      </c>
      <c r="V37" s="161">
        <f t="shared" si="9"/>
        <v>5020</v>
      </c>
    </row>
    <row r="38" spans="1:22" ht="13.2" x14ac:dyDescent="0.25">
      <c r="A38" s="5">
        <v>34</v>
      </c>
      <c r="B38" s="50" t="s">
        <v>125</v>
      </c>
      <c r="C38" s="12">
        <f>КРС!C38</f>
        <v>22428</v>
      </c>
      <c r="D38" s="12">
        <f>КРС!D38</f>
        <v>9137</v>
      </c>
      <c r="E38" s="12">
        <f>КРС!E38</f>
        <v>15404</v>
      </c>
      <c r="F38" s="13">
        <f t="shared" si="0"/>
        <v>22428</v>
      </c>
      <c r="G38" s="167">
        <f>КРС!J38</f>
        <v>16800</v>
      </c>
      <c r="H38" s="13">
        <f>КРС!K38</f>
        <v>11560</v>
      </c>
      <c r="I38" s="13">
        <f t="shared" si="1"/>
        <v>33600</v>
      </c>
      <c r="J38" s="13">
        <f t="shared" si="2"/>
        <v>16800</v>
      </c>
      <c r="K38" s="13">
        <f>КРС!M38</f>
        <v>300</v>
      </c>
      <c r="L38" s="13">
        <f t="shared" si="3"/>
        <v>1800</v>
      </c>
      <c r="M38" s="13">
        <f>КРС!N38</f>
        <v>100</v>
      </c>
      <c r="N38" s="13">
        <f t="shared" si="4"/>
        <v>100</v>
      </c>
      <c r="O38" s="247">
        <f>КРС!L38</f>
        <v>840</v>
      </c>
      <c r="P38" s="247">
        <f t="shared" si="5"/>
        <v>840</v>
      </c>
      <c r="Q38" s="247">
        <f>КРС!O38</f>
        <v>2700</v>
      </c>
      <c r="R38" s="247">
        <f t="shared" si="6"/>
        <v>2700</v>
      </c>
      <c r="S38" s="13">
        <f>КРС!P38</f>
        <v>0</v>
      </c>
      <c r="T38" s="13">
        <f t="shared" si="7"/>
        <v>0</v>
      </c>
      <c r="U38" s="161">
        <f t="shared" si="8"/>
        <v>16800</v>
      </c>
      <c r="V38" s="161">
        <f t="shared" si="9"/>
        <v>11560</v>
      </c>
    </row>
    <row r="39" spans="1:22" ht="13.2" x14ac:dyDescent="0.25">
      <c r="A39" s="5">
        <v>35</v>
      </c>
      <c r="B39" s="5" t="s">
        <v>126</v>
      </c>
      <c r="C39" s="12">
        <f>КРС!C39</f>
        <v>11555</v>
      </c>
      <c r="D39" s="12">
        <f>КРС!D39</f>
        <v>4457</v>
      </c>
      <c r="E39" s="12">
        <f>КРС!E39</f>
        <v>6330</v>
      </c>
      <c r="F39" s="13">
        <f t="shared" si="0"/>
        <v>11555</v>
      </c>
      <c r="G39" s="82">
        <f>КРС!J39</f>
        <v>8090</v>
      </c>
      <c r="H39" s="13">
        <f>КРС!K39</f>
        <v>4430</v>
      </c>
      <c r="I39" s="13">
        <f t="shared" si="1"/>
        <v>16180</v>
      </c>
      <c r="J39" s="13">
        <f t="shared" si="2"/>
        <v>8090</v>
      </c>
      <c r="K39" s="13">
        <f>КРС!M39</f>
        <v>400</v>
      </c>
      <c r="L39" s="13">
        <f t="shared" si="3"/>
        <v>2400</v>
      </c>
      <c r="M39" s="13">
        <f>КРС!N39</f>
        <v>100</v>
      </c>
      <c r="N39" s="13">
        <f t="shared" si="4"/>
        <v>100</v>
      </c>
      <c r="O39" s="247">
        <f>КРС!L39</f>
        <v>420</v>
      </c>
      <c r="P39" s="247">
        <f t="shared" si="5"/>
        <v>420</v>
      </c>
      <c r="Q39" s="247">
        <f>КРС!O39</f>
        <v>1300</v>
      </c>
      <c r="R39" s="247">
        <f t="shared" si="6"/>
        <v>1300</v>
      </c>
      <c r="S39" s="160">
        <f>КРС!P39</f>
        <v>500</v>
      </c>
      <c r="T39" s="160">
        <f t="shared" si="7"/>
        <v>500</v>
      </c>
      <c r="U39" s="161">
        <f t="shared" si="8"/>
        <v>8590</v>
      </c>
      <c r="V39" s="161">
        <f t="shared" si="9"/>
        <v>4430</v>
      </c>
    </row>
    <row r="40" spans="1:22" ht="13.2" x14ac:dyDescent="0.25">
      <c r="A40" s="5">
        <v>36</v>
      </c>
      <c r="B40" s="50" t="s">
        <v>127</v>
      </c>
      <c r="C40" s="12">
        <f>КРС!C40</f>
        <v>25793</v>
      </c>
      <c r="D40" s="12">
        <f>КРС!D40</f>
        <v>10272</v>
      </c>
      <c r="E40" s="12">
        <f>КРС!E40</f>
        <v>13914</v>
      </c>
      <c r="F40" s="13">
        <f t="shared" si="0"/>
        <v>25793</v>
      </c>
      <c r="G40" s="82">
        <f>КРС!J40</f>
        <v>19200</v>
      </c>
      <c r="H40" s="13">
        <f>КРС!K40</f>
        <v>10140</v>
      </c>
      <c r="I40" s="13">
        <f t="shared" si="1"/>
        <v>38400</v>
      </c>
      <c r="J40" s="13">
        <f t="shared" si="2"/>
        <v>19200</v>
      </c>
      <c r="K40" s="13">
        <f>КРС!M40</f>
        <v>500</v>
      </c>
      <c r="L40" s="13">
        <f t="shared" si="3"/>
        <v>3000</v>
      </c>
      <c r="M40" s="13">
        <f>КРС!N40</f>
        <v>200</v>
      </c>
      <c r="N40" s="13">
        <f t="shared" si="4"/>
        <v>200</v>
      </c>
      <c r="O40" s="247">
        <f>КРС!L40</f>
        <v>960</v>
      </c>
      <c r="P40" s="247">
        <f t="shared" si="5"/>
        <v>960</v>
      </c>
      <c r="Q40" s="247">
        <f>КРС!O40</f>
        <v>3080</v>
      </c>
      <c r="R40" s="247">
        <f t="shared" si="6"/>
        <v>3080</v>
      </c>
      <c r="S40" s="160">
        <f>КРС!P40</f>
        <v>200</v>
      </c>
      <c r="T40" s="160">
        <f t="shared" si="7"/>
        <v>200</v>
      </c>
      <c r="U40" s="161">
        <f t="shared" si="8"/>
        <v>19400</v>
      </c>
      <c r="V40" s="161">
        <f t="shared" si="9"/>
        <v>10140</v>
      </c>
    </row>
    <row r="41" spans="1:22" ht="13.2" x14ac:dyDescent="0.25">
      <c r="A41" s="5">
        <v>37</v>
      </c>
      <c r="B41" s="5" t="s">
        <v>128</v>
      </c>
      <c r="C41" s="12">
        <f>КРС!C41</f>
        <v>22068</v>
      </c>
      <c r="D41" s="12">
        <f>КРС!D41</f>
        <v>8743</v>
      </c>
      <c r="E41" s="12">
        <f>КРС!E41</f>
        <v>10346</v>
      </c>
      <c r="F41" s="13">
        <f t="shared" si="0"/>
        <v>22068</v>
      </c>
      <c r="G41" s="82">
        <f>КРС!J41</f>
        <v>17300</v>
      </c>
      <c r="H41" s="13">
        <f>КРС!K41</f>
        <v>8160</v>
      </c>
      <c r="I41" s="13">
        <f t="shared" si="1"/>
        <v>34600</v>
      </c>
      <c r="J41" s="13">
        <f t="shared" si="2"/>
        <v>17300</v>
      </c>
      <c r="K41" s="13">
        <f>КРС!M41</f>
        <v>400</v>
      </c>
      <c r="L41" s="13">
        <f t="shared" si="3"/>
        <v>2400</v>
      </c>
      <c r="M41" s="13">
        <f>КРС!N41</f>
        <v>800</v>
      </c>
      <c r="N41" s="13">
        <f t="shared" si="4"/>
        <v>800</v>
      </c>
      <c r="O41" s="247">
        <f>КРС!L41</f>
        <v>830</v>
      </c>
      <c r="P41" s="247">
        <f t="shared" si="5"/>
        <v>830</v>
      </c>
      <c r="Q41" s="247">
        <f>КРС!O41</f>
        <v>2700</v>
      </c>
      <c r="R41" s="247">
        <f t="shared" si="6"/>
        <v>2700</v>
      </c>
      <c r="S41" s="160">
        <f>КРС!P41</f>
        <v>100</v>
      </c>
      <c r="T41" s="160">
        <f t="shared" si="7"/>
        <v>100</v>
      </c>
      <c r="U41" s="161">
        <f t="shared" si="8"/>
        <v>17400</v>
      </c>
      <c r="V41" s="161">
        <f t="shared" si="9"/>
        <v>8160</v>
      </c>
    </row>
    <row r="42" spans="1:22" ht="13.2" x14ac:dyDescent="0.25">
      <c r="A42" s="5">
        <v>38</v>
      </c>
      <c r="B42" s="5" t="s">
        <v>129</v>
      </c>
      <c r="C42" s="12">
        <f>КРС!C42</f>
        <v>11646</v>
      </c>
      <c r="D42" s="12">
        <f>КРС!D42</f>
        <v>5327</v>
      </c>
      <c r="E42" s="12">
        <f>КРС!E42</f>
        <v>6764</v>
      </c>
      <c r="F42" s="13">
        <f t="shared" si="0"/>
        <v>11646</v>
      </c>
      <c r="G42" s="167">
        <f>КРС!J42</f>
        <v>9000</v>
      </c>
      <c r="H42" s="13">
        <f>КРС!K42</f>
        <v>5100</v>
      </c>
      <c r="I42" s="13">
        <f t="shared" si="1"/>
        <v>18000</v>
      </c>
      <c r="J42" s="13">
        <f t="shared" si="2"/>
        <v>9000</v>
      </c>
      <c r="K42" s="13">
        <f>КРС!M42</f>
        <v>400</v>
      </c>
      <c r="L42" s="13">
        <f t="shared" si="3"/>
        <v>2400</v>
      </c>
      <c r="M42" s="13">
        <f>КРС!N42</f>
        <v>100</v>
      </c>
      <c r="N42" s="13">
        <f t="shared" si="4"/>
        <v>100</v>
      </c>
      <c r="O42" s="247">
        <f>КРС!L42</f>
        <v>450</v>
      </c>
      <c r="P42" s="247">
        <f t="shared" si="5"/>
        <v>450</v>
      </c>
      <c r="Q42" s="247">
        <f>КРС!O42</f>
        <v>1450</v>
      </c>
      <c r="R42" s="247">
        <f t="shared" si="6"/>
        <v>1450</v>
      </c>
      <c r="S42" s="13">
        <f>КРС!P42</f>
        <v>0</v>
      </c>
      <c r="T42" s="13">
        <f t="shared" si="7"/>
        <v>0</v>
      </c>
      <c r="U42" s="161">
        <f t="shared" si="8"/>
        <v>9000</v>
      </c>
      <c r="V42" s="161">
        <f t="shared" si="9"/>
        <v>5100</v>
      </c>
    </row>
    <row r="43" spans="1:22" ht="13.2" x14ac:dyDescent="0.25">
      <c r="A43" s="5">
        <v>39</v>
      </c>
      <c r="B43" s="5" t="s">
        <v>130</v>
      </c>
      <c r="C43" s="12">
        <f>КРС!C43</f>
        <v>10511</v>
      </c>
      <c r="D43" s="12">
        <f>КРС!D43</f>
        <v>4768</v>
      </c>
      <c r="E43" s="12">
        <f>КРС!E43</f>
        <v>6410</v>
      </c>
      <c r="F43" s="13">
        <f t="shared" si="0"/>
        <v>10511</v>
      </c>
      <c r="G43" s="167">
        <f>КРС!J43</f>
        <v>7900</v>
      </c>
      <c r="H43" s="13">
        <f>КРС!K43</f>
        <v>5010</v>
      </c>
      <c r="I43" s="13">
        <f t="shared" si="1"/>
        <v>15800</v>
      </c>
      <c r="J43" s="13">
        <f t="shared" si="2"/>
        <v>7900</v>
      </c>
      <c r="K43" s="13">
        <f>КРС!M43</f>
        <v>300</v>
      </c>
      <c r="L43" s="13">
        <f t="shared" si="3"/>
        <v>1800</v>
      </c>
      <c r="M43" s="13">
        <f>КРС!N43</f>
        <v>200</v>
      </c>
      <c r="N43" s="13">
        <f t="shared" si="4"/>
        <v>200</v>
      </c>
      <c r="O43" s="247">
        <f>КРС!L43</f>
        <v>400</v>
      </c>
      <c r="P43" s="247">
        <f t="shared" si="5"/>
        <v>400</v>
      </c>
      <c r="Q43" s="247">
        <f>КРС!O43</f>
        <v>1250</v>
      </c>
      <c r="R43" s="247">
        <f t="shared" si="6"/>
        <v>1250</v>
      </c>
      <c r="S43" s="13">
        <f>КРС!P43</f>
        <v>0</v>
      </c>
      <c r="T43" s="13">
        <f t="shared" si="7"/>
        <v>0</v>
      </c>
      <c r="U43" s="161">
        <f t="shared" si="8"/>
        <v>7900</v>
      </c>
      <c r="V43" s="161">
        <f t="shared" si="9"/>
        <v>5010</v>
      </c>
    </row>
    <row r="44" spans="1:22" ht="13.2" x14ac:dyDescent="0.25">
      <c r="A44" s="5">
        <v>40</v>
      </c>
      <c r="B44" s="5" t="s">
        <v>131</v>
      </c>
      <c r="C44" s="12">
        <f>КРС!C44</f>
        <v>29714</v>
      </c>
      <c r="D44" s="12">
        <f>КРС!D44</f>
        <v>12022</v>
      </c>
      <c r="E44" s="12">
        <f>КРС!E44</f>
        <v>13467</v>
      </c>
      <c r="F44" s="13">
        <f t="shared" si="0"/>
        <v>29714</v>
      </c>
      <c r="G44" s="82">
        <f>КРС!J44</f>
        <v>22000</v>
      </c>
      <c r="H44" s="13">
        <f>КРС!K44</f>
        <v>10100</v>
      </c>
      <c r="I44" s="13">
        <f t="shared" si="1"/>
        <v>44000</v>
      </c>
      <c r="J44" s="13">
        <f t="shared" si="2"/>
        <v>22000</v>
      </c>
      <c r="K44" s="13">
        <f>КРС!M44</f>
        <v>400</v>
      </c>
      <c r="L44" s="13">
        <f t="shared" si="3"/>
        <v>2400</v>
      </c>
      <c r="M44" s="13">
        <f>КРС!N44</f>
        <v>100</v>
      </c>
      <c r="N44" s="13">
        <f t="shared" si="4"/>
        <v>100</v>
      </c>
      <c r="O44" s="247">
        <f>КРС!L44</f>
        <v>1100</v>
      </c>
      <c r="P44" s="247">
        <f t="shared" si="5"/>
        <v>1100</v>
      </c>
      <c r="Q44" s="247">
        <f>КРС!O44</f>
        <v>3520</v>
      </c>
      <c r="R44" s="247">
        <f t="shared" si="6"/>
        <v>3520</v>
      </c>
      <c r="S44" s="160">
        <f>КРС!P44</f>
        <v>1000</v>
      </c>
      <c r="T44" s="160">
        <f t="shared" si="7"/>
        <v>1000</v>
      </c>
      <c r="U44" s="161">
        <f t="shared" si="8"/>
        <v>23000</v>
      </c>
      <c r="V44" s="161">
        <f t="shared" si="9"/>
        <v>10100</v>
      </c>
    </row>
    <row r="45" spans="1:22" ht="13.2" x14ac:dyDescent="0.25">
      <c r="A45" s="5">
        <v>41</v>
      </c>
      <c r="B45" s="5" t="s">
        <v>132</v>
      </c>
      <c r="C45" s="12">
        <f>КРС!C45</f>
        <v>10833</v>
      </c>
      <c r="D45" s="12">
        <f>КРС!D45</f>
        <v>3999</v>
      </c>
      <c r="E45" s="12">
        <f>КРС!E45</f>
        <v>5317</v>
      </c>
      <c r="F45" s="13">
        <f t="shared" si="0"/>
        <v>10833</v>
      </c>
      <c r="G45" s="82">
        <f>КРС!J45</f>
        <v>8100</v>
      </c>
      <c r="H45" s="13">
        <f>КРС!K45</f>
        <v>4000</v>
      </c>
      <c r="I45" s="13">
        <f t="shared" si="1"/>
        <v>16200</v>
      </c>
      <c r="J45" s="13">
        <f t="shared" si="2"/>
        <v>8100</v>
      </c>
      <c r="K45" s="13">
        <f>КРС!M45</f>
        <v>300</v>
      </c>
      <c r="L45" s="13">
        <f t="shared" si="3"/>
        <v>1800</v>
      </c>
      <c r="M45" s="13">
        <f>КРС!N45</f>
        <v>100</v>
      </c>
      <c r="N45" s="13">
        <f t="shared" si="4"/>
        <v>100</v>
      </c>
      <c r="O45" s="247">
        <f>КРС!L45</f>
        <v>410</v>
      </c>
      <c r="P45" s="247">
        <f t="shared" si="5"/>
        <v>410</v>
      </c>
      <c r="Q45" s="247">
        <f>КРС!O45</f>
        <v>1300</v>
      </c>
      <c r="R45" s="247">
        <f t="shared" si="6"/>
        <v>1300</v>
      </c>
      <c r="S45" s="160">
        <f>КРС!P45</f>
        <v>100</v>
      </c>
      <c r="T45" s="160">
        <f t="shared" si="7"/>
        <v>100</v>
      </c>
      <c r="U45" s="161">
        <f t="shared" si="8"/>
        <v>8200</v>
      </c>
      <c r="V45" s="161">
        <f t="shared" si="9"/>
        <v>4000</v>
      </c>
    </row>
    <row r="46" spans="1:22" ht="13.2" x14ac:dyDescent="0.25">
      <c r="A46" s="5">
        <v>42</v>
      </c>
      <c r="B46" s="5" t="s">
        <v>133</v>
      </c>
      <c r="C46" s="12">
        <f>КРС!C46</f>
        <v>8929</v>
      </c>
      <c r="D46" s="12">
        <f>КРС!D46</f>
        <v>3815</v>
      </c>
      <c r="E46" s="12">
        <f>КРС!E46</f>
        <v>5529</v>
      </c>
      <c r="F46" s="13">
        <f t="shared" si="0"/>
        <v>8929</v>
      </c>
      <c r="G46" s="167">
        <f>КРС!J46</f>
        <v>7100</v>
      </c>
      <c r="H46" s="13">
        <f>КРС!K46</f>
        <v>4400</v>
      </c>
      <c r="I46" s="13">
        <f t="shared" si="1"/>
        <v>14200</v>
      </c>
      <c r="J46" s="13">
        <f t="shared" si="2"/>
        <v>7100</v>
      </c>
      <c r="K46" s="13">
        <f>КРС!M46</f>
        <v>400</v>
      </c>
      <c r="L46" s="13">
        <f t="shared" si="3"/>
        <v>2400</v>
      </c>
      <c r="M46" s="13">
        <f>КРС!N46</f>
        <v>100</v>
      </c>
      <c r="N46" s="13">
        <f t="shared" si="4"/>
        <v>100</v>
      </c>
      <c r="O46" s="247">
        <f>КРС!L46</f>
        <v>340</v>
      </c>
      <c r="P46" s="247">
        <f t="shared" si="5"/>
        <v>340</v>
      </c>
      <c r="Q46" s="247">
        <f>КРС!O46</f>
        <v>1080</v>
      </c>
      <c r="R46" s="247">
        <f t="shared" si="6"/>
        <v>1080</v>
      </c>
      <c r="S46" s="13">
        <f>КРС!P46</f>
        <v>65</v>
      </c>
      <c r="T46" s="13">
        <f t="shared" si="7"/>
        <v>65</v>
      </c>
      <c r="U46" s="161">
        <f t="shared" si="8"/>
        <v>7165</v>
      </c>
      <c r="V46" s="161">
        <f t="shared" si="9"/>
        <v>4400</v>
      </c>
    </row>
    <row r="47" spans="1:22" ht="13.2" x14ac:dyDescent="0.25">
      <c r="A47" s="5">
        <v>43</v>
      </c>
      <c r="B47" s="5" t="s">
        <v>134</v>
      </c>
      <c r="C47" s="12">
        <f>КРС!C47</f>
        <v>21321</v>
      </c>
      <c r="D47" s="12">
        <f>КРС!D47</f>
        <v>8680</v>
      </c>
      <c r="E47" s="12">
        <f>КРС!E47</f>
        <v>13060</v>
      </c>
      <c r="F47" s="13">
        <f t="shared" si="0"/>
        <v>21321</v>
      </c>
      <c r="G47" s="82">
        <f>КРС!J47</f>
        <v>16000</v>
      </c>
      <c r="H47" s="13">
        <f>КРС!K47</f>
        <v>9300</v>
      </c>
      <c r="I47" s="13">
        <f t="shared" si="1"/>
        <v>32000</v>
      </c>
      <c r="J47" s="13">
        <f t="shared" si="2"/>
        <v>16000</v>
      </c>
      <c r="K47" s="13">
        <f>КРС!M47</f>
        <v>300</v>
      </c>
      <c r="L47" s="13">
        <f t="shared" si="3"/>
        <v>1800</v>
      </c>
      <c r="M47" s="13">
        <f>КРС!N47</f>
        <v>100</v>
      </c>
      <c r="N47" s="13">
        <f t="shared" si="4"/>
        <v>100</v>
      </c>
      <c r="O47" s="247">
        <f>КРС!L47</f>
        <v>800</v>
      </c>
      <c r="P47" s="247">
        <f t="shared" si="5"/>
        <v>800</v>
      </c>
      <c r="Q47" s="247">
        <f>КРС!O47</f>
        <v>2560</v>
      </c>
      <c r="R47" s="247">
        <f t="shared" si="6"/>
        <v>2560</v>
      </c>
      <c r="S47" s="160">
        <f>КРС!P47</f>
        <v>400</v>
      </c>
      <c r="T47" s="160">
        <f t="shared" si="7"/>
        <v>400</v>
      </c>
      <c r="U47" s="161">
        <f t="shared" si="8"/>
        <v>16400</v>
      </c>
      <c r="V47" s="161">
        <f t="shared" si="9"/>
        <v>9300</v>
      </c>
    </row>
    <row r="48" spans="1:22" ht="13.2" x14ac:dyDescent="0.25">
      <c r="A48" s="5">
        <v>44</v>
      </c>
      <c r="B48" s="5" t="s">
        <v>135</v>
      </c>
      <c r="C48" s="12">
        <f>КРС!C48</f>
        <v>40053</v>
      </c>
      <c r="D48" s="12">
        <f>КРС!D48</f>
        <v>13697</v>
      </c>
      <c r="E48" s="12">
        <f>КРС!E48</f>
        <v>12366</v>
      </c>
      <c r="F48" s="13">
        <f t="shared" si="0"/>
        <v>40053</v>
      </c>
      <c r="G48" s="82">
        <f>КРС!J48</f>
        <v>29600</v>
      </c>
      <c r="H48" s="13">
        <f>КРС!K48</f>
        <v>8700</v>
      </c>
      <c r="I48" s="13">
        <f t="shared" si="1"/>
        <v>59200</v>
      </c>
      <c r="J48" s="13">
        <f t="shared" si="2"/>
        <v>29600</v>
      </c>
      <c r="K48" s="13">
        <f>КРС!M48</f>
        <v>800</v>
      </c>
      <c r="L48" s="13">
        <f t="shared" si="3"/>
        <v>4800</v>
      </c>
      <c r="M48" s="13">
        <f>КРС!N48</f>
        <v>100</v>
      </c>
      <c r="N48" s="13">
        <f t="shared" si="4"/>
        <v>100</v>
      </c>
      <c r="O48" s="247">
        <f>КРС!L48</f>
        <v>1480</v>
      </c>
      <c r="P48" s="247">
        <f t="shared" si="5"/>
        <v>1480</v>
      </c>
      <c r="Q48" s="247">
        <f>КРС!O48</f>
        <v>4682</v>
      </c>
      <c r="R48" s="247">
        <f t="shared" si="6"/>
        <v>4682</v>
      </c>
      <c r="S48" s="160">
        <f>КРС!P48</f>
        <v>0</v>
      </c>
      <c r="T48" s="160">
        <f t="shared" si="7"/>
        <v>0</v>
      </c>
      <c r="U48" s="161">
        <f t="shared" si="8"/>
        <v>29600</v>
      </c>
      <c r="V48" s="161">
        <f t="shared" si="9"/>
        <v>8700</v>
      </c>
    </row>
    <row r="49" spans="1:22" ht="13.2" x14ac:dyDescent="0.25">
      <c r="A49" s="5">
        <v>45</v>
      </c>
      <c r="B49" s="5" t="s">
        <v>136</v>
      </c>
      <c r="C49" s="12">
        <f>КРС!C49</f>
        <v>23316</v>
      </c>
      <c r="D49" s="12">
        <f>КРС!D49</f>
        <v>8336</v>
      </c>
      <c r="E49" s="12">
        <f>КРС!E49</f>
        <v>7675</v>
      </c>
      <c r="F49" s="13">
        <f t="shared" si="0"/>
        <v>23316</v>
      </c>
      <c r="G49" s="82">
        <f>КРС!J49</f>
        <v>18800</v>
      </c>
      <c r="H49" s="13">
        <f>КРС!K49</f>
        <v>5460</v>
      </c>
      <c r="I49" s="13">
        <f t="shared" si="1"/>
        <v>37600</v>
      </c>
      <c r="J49" s="13">
        <f t="shared" si="2"/>
        <v>18800</v>
      </c>
      <c r="K49" s="13">
        <f>КРС!M49</f>
        <v>1000</v>
      </c>
      <c r="L49" s="13">
        <f t="shared" si="3"/>
        <v>6000</v>
      </c>
      <c r="M49" s="13">
        <f>КРС!N49</f>
        <v>1000</v>
      </c>
      <c r="N49" s="13">
        <f t="shared" si="4"/>
        <v>1000</v>
      </c>
      <c r="O49" s="247">
        <f>КРС!L49</f>
        <v>950</v>
      </c>
      <c r="P49" s="247">
        <f t="shared" si="5"/>
        <v>950</v>
      </c>
      <c r="Q49" s="247">
        <f>КРС!O49</f>
        <v>3050</v>
      </c>
      <c r="R49" s="247">
        <f t="shared" si="6"/>
        <v>3050</v>
      </c>
      <c r="S49" s="160">
        <f>КРС!P49</f>
        <v>150</v>
      </c>
      <c r="T49" s="160">
        <f t="shared" si="7"/>
        <v>150</v>
      </c>
      <c r="U49" s="161">
        <f t="shared" si="8"/>
        <v>18950</v>
      </c>
      <c r="V49" s="161">
        <f t="shared" si="9"/>
        <v>5460</v>
      </c>
    </row>
    <row r="50" spans="1:22" ht="13.2" x14ac:dyDescent="0.25">
      <c r="A50" s="5">
        <v>46</v>
      </c>
      <c r="B50" s="5" t="s">
        <v>137</v>
      </c>
      <c r="C50" s="12">
        <f>КРС!C50</f>
        <v>22043</v>
      </c>
      <c r="D50" s="12">
        <f>КРС!D50</f>
        <v>8390</v>
      </c>
      <c r="E50" s="12">
        <f>КРС!E50</f>
        <v>10000</v>
      </c>
      <c r="F50" s="13">
        <f t="shared" si="0"/>
        <v>22043</v>
      </c>
      <c r="G50" s="82">
        <f>КРС!J50</f>
        <v>16500</v>
      </c>
      <c r="H50" s="13">
        <f>КРС!K50</f>
        <v>7500</v>
      </c>
      <c r="I50" s="13">
        <f t="shared" si="1"/>
        <v>33000</v>
      </c>
      <c r="J50" s="13">
        <f t="shared" si="2"/>
        <v>16500</v>
      </c>
      <c r="K50" s="13">
        <f>КРС!M50</f>
        <v>500</v>
      </c>
      <c r="L50" s="13">
        <f t="shared" si="3"/>
        <v>3000</v>
      </c>
      <c r="M50" s="13">
        <f>КРС!N50</f>
        <v>200</v>
      </c>
      <c r="N50" s="13">
        <f t="shared" si="4"/>
        <v>200</v>
      </c>
      <c r="O50" s="247">
        <f>КРС!L50</f>
        <v>825</v>
      </c>
      <c r="P50" s="247">
        <f t="shared" si="5"/>
        <v>825</v>
      </c>
      <c r="Q50" s="247">
        <f>КРС!O50</f>
        <v>2650</v>
      </c>
      <c r="R50" s="247">
        <f t="shared" si="6"/>
        <v>2650</v>
      </c>
      <c r="S50" s="160">
        <f>КРС!P50</f>
        <v>100</v>
      </c>
      <c r="T50" s="160">
        <f t="shared" si="7"/>
        <v>100</v>
      </c>
      <c r="U50" s="161">
        <f t="shared" si="8"/>
        <v>16600</v>
      </c>
      <c r="V50" s="161">
        <f t="shared" si="9"/>
        <v>7500</v>
      </c>
    </row>
    <row r="51" spans="1:22" ht="13.2" x14ac:dyDescent="0.25">
      <c r="A51" s="5">
        <v>47</v>
      </c>
      <c r="B51" s="5" t="s">
        <v>138</v>
      </c>
      <c r="C51" s="12">
        <f>КРС!C51</f>
        <v>9463</v>
      </c>
      <c r="D51" s="12">
        <f>КРС!D51</f>
        <v>4005</v>
      </c>
      <c r="E51" s="12">
        <f>КРС!E51</f>
        <v>2069</v>
      </c>
      <c r="F51" s="13">
        <f t="shared" si="0"/>
        <v>9463</v>
      </c>
      <c r="G51" s="82">
        <f>КРС!J51</f>
        <v>7000</v>
      </c>
      <c r="H51" s="13">
        <f>КРС!K51</f>
        <v>1560</v>
      </c>
      <c r="I51" s="13">
        <f t="shared" si="1"/>
        <v>14000</v>
      </c>
      <c r="J51" s="13">
        <f t="shared" si="2"/>
        <v>7000</v>
      </c>
      <c r="K51" s="13">
        <f>КРС!M51</f>
        <v>300</v>
      </c>
      <c r="L51" s="13">
        <f t="shared" si="3"/>
        <v>1800</v>
      </c>
      <c r="M51" s="13">
        <f>КРС!N51</f>
        <v>300</v>
      </c>
      <c r="N51" s="13">
        <f t="shared" si="4"/>
        <v>300</v>
      </c>
      <c r="O51" s="247">
        <f>КРС!L51</f>
        <v>350</v>
      </c>
      <c r="P51" s="247">
        <f t="shared" si="5"/>
        <v>350</v>
      </c>
      <c r="Q51" s="247">
        <f>КРС!O51</f>
        <v>1100</v>
      </c>
      <c r="R51" s="247">
        <f t="shared" si="6"/>
        <v>1100</v>
      </c>
      <c r="S51" s="160">
        <f>КРС!P51</f>
        <v>0</v>
      </c>
      <c r="T51" s="160">
        <f t="shared" si="7"/>
        <v>0</v>
      </c>
      <c r="U51" s="161">
        <f t="shared" si="8"/>
        <v>7000</v>
      </c>
      <c r="V51" s="161">
        <f t="shared" si="9"/>
        <v>1560</v>
      </c>
    </row>
    <row r="52" spans="1:22" ht="13.2" x14ac:dyDescent="0.25">
      <c r="A52" s="5">
        <v>48</v>
      </c>
      <c r="B52" s="5" t="s">
        <v>139</v>
      </c>
      <c r="C52" s="12">
        <f>КРС!C52</f>
        <v>23259</v>
      </c>
      <c r="D52" s="12">
        <f>КРС!D52</f>
        <v>8908</v>
      </c>
      <c r="E52" s="12">
        <f>КРС!E52</f>
        <v>18509</v>
      </c>
      <c r="F52" s="13">
        <f t="shared" si="0"/>
        <v>23259</v>
      </c>
      <c r="G52" s="82">
        <f>КРС!J52</f>
        <v>17400</v>
      </c>
      <c r="H52" s="13">
        <f>КРС!K52</f>
        <v>13100</v>
      </c>
      <c r="I52" s="13">
        <f t="shared" si="1"/>
        <v>34800</v>
      </c>
      <c r="J52" s="13">
        <f t="shared" si="2"/>
        <v>17400</v>
      </c>
      <c r="K52" s="13">
        <f>КРС!M52</f>
        <v>500</v>
      </c>
      <c r="L52" s="13">
        <f t="shared" si="3"/>
        <v>3000</v>
      </c>
      <c r="M52" s="13">
        <f>КРС!N52</f>
        <v>200</v>
      </c>
      <c r="N52" s="13">
        <f t="shared" si="4"/>
        <v>200</v>
      </c>
      <c r="O52" s="247">
        <f>КРС!L52</f>
        <v>870</v>
      </c>
      <c r="P52" s="247">
        <f t="shared" si="5"/>
        <v>870</v>
      </c>
      <c r="Q52" s="247">
        <f>КРС!O52</f>
        <v>2800</v>
      </c>
      <c r="R52" s="247">
        <f t="shared" si="6"/>
        <v>2800</v>
      </c>
      <c r="S52" s="160">
        <f>КРС!P52</f>
        <v>0</v>
      </c>
      <c r="T52" s="160">
        <f t="shared" si="7"/>
        <v>0</v>
      </c>
      <c r="U52" s="161">
        <f t="shared" si="8"/>
        <v>17400</v>
      </c>
      <c r="V52" s="161">
        <f t="shared" si="9"/>
        <v>13100</v>
      </c>
    </row>
    <row r="53" spans="1:22" ht="13.2" x14ac:dyDescent="0.25">
      <c r="A53" s="5">
        <v>49</v>
      </c>
      <c r="B53" s="5" t="s">
        <v>140</v>
      </c>
      <c r="C53" s="12">
        <f>КРС!C53</f>
        <v>20741</v>
      </c>
      <c r="D53" s="12">
        <f>КРС!D53</f>
        <v>9552</v>
      </c>
      <c r="E53" s="12">
        <f>КРС!E53</f>
        <v>9293</v>
      </c>
      <c r="F53" s="13">
        <f t="shared" si="0"/>
        <v>20741</v>
      </c>
      <c r="G53" s="167">
        <f>КРС!J53</f>
        <v>16500</v>
      </c>
      <c r="H53" s="13">
        <f>КРС!K53</f>
        <v>7400</v>
      </c>
      <c r="I53" s="13">
        <f t="shared" si="1"/>
        <v>33000</v>
      </c>
      <c r="J53" s="13">
        <f t="shared" si="2"/>
        <v>16500</v>
      </c>
      <c r="K53" s="13">
        <f>КРС!M53</f>
        <v>400</v>
      </c>
      <c r="L53" s="13">
        <f t="shared" si="3"/>
        <v>2400</v>
      </c>
      <c r="M53" s="13">
        <f>КРС!N53</f>
        <v>200</v>
      </c>
      <c r="N53" s="13">
        <f t="shared" si="4"/>
        <v>200</v>
      </c>
      <c r="O53" s="247">
        <f>КРС!L53</f>
        <v>775</v>
      </c>
      <c r="P53" s="247">
        <f t="shared" si="5"/>
        <v>775</v>
      </c>
      <c r="Q53" s="247">
        <f>КРС!O53</f>
        <v>2500</v>
      </c>
      <c r="R53" s="247">
        <f t="shared" si="6"/>
        <v>2500</v>
      </c>
      <c r="S53" s="13">
        <f>КРС!P53</f>
        <v>300</v>
      </c>
      <c r="T53" s="13">
        <f t="shared" si="7"/>
        <v>300</v>
      </c>
      <c r="U53" s="161">
        <f t="shared" si="8"/>
        <v>16800</v>
      </c>
      <c r="V53" s="161">
        <f t="shared" si="9"/>
        <v>7400</v>
      </c>
    </row>
    <row r="54" spans="1:22" ht="13.2" x14ac:dyDescent="0.25">
      <c r="A54" s="5">
        <v>50</v>
      </c>
      <c r="B54" s="5" t="s">
        <v>141</v>
      </c>
      <c r="C54" s="12">
        <f>КРС!C54</f>
        <v>20011</v>
      </c>
      <c r="D54" s="12">
        <f>КРС!D54</f>
        <v>10121</v>
      </c>
      <c r="E54" s="12">
        <f>КРС!E54</f>
        <v>13423</v>
      </c>
      <c r="F54" s="13">
        <f t="shared" si="0"/>
        <v>20011</v>
      </c>
      <c r="G54" s="82">
        <f>КРС!J54</f>
        <v>15000</v>
      </c>
      <c r="H54" s="13">
        <f>КРС!K54</f>
        <v>10100</v>
      </c>
      <c r="I54" s="13">
        <f t="shared" si="1"/>
        <v>30000</v>
      </c>
      <c r="J54" s="13">
        <f t="shared" si="2"/>
        <v>15000</v>
      </c>
      <c r="K54" s="13">
        <f>КРС!M54</f>
        <v>400</v>
      </c>
      <c r="L54" s="13">
        <f t="shared" si="3"/>
        <v>2400</v>
      </c>
      <c r="M54" s="13">
        <f>КРС!N54</f>
        <v>200</v>
      </c>
      <c r="N54" s="13">
        <f t="shared" si="4"/>
        <v>200</v>
      </c>
      <c r="O54" s="247">
        <f>КРС!L54</f>
        <v>750</v>
      </c>
      <c r="P54" s="247">
        <f t="shared" si="5"/>
        <v>750</v>
      </c>
      <c r="Q54" s="247">
        <f>КРС!O54</f>
        <v>2400</v>
      </c>
      <c r="R54" s="247">
        <f t="shared" si="6"/>
        <v>2400</v>
      </c>
      <c r="S54" s="160">
        <f>КРС!P54</f>
        <v>0</v>
      </c>
      <c r="T54" s="160">
        <f t="shared" si="7"/>
        <v>0</v>
      </c>
      <c r="U54" s="161">
        <f t="shared" si="8"/>
        <v>15000</v>
      </c>
      <c r="V54" s="161">
        <f t="shared" si="9"/>
        <v>10100</v>
      </c>
    </row>
    <row r="55" spans="1:22" ht="13.2" x14ac:dyDescent="0.25">
      <c r="A55" s="5">
        <v>51</v>
      </c>
      <c r="B55" s="5" t="s">
        <v>142</v>
      </c>
      <c r="C55" s="12">
        <f>КРС!C55</f>
        <v>29307</v>
      </c>
      <c r="D55" s="12">
        <f>КРС!D55</f>
        <v>9516</v>
      </c>
      <c r="E55" s="12">
        <f>КРС!E55</f>
        <v>6557</v>
      </c>
      <c r="F55" s="13">
        <f t="shared" si="0"/>
        <v>29307</v>
      </c>
      <c r="G55" s="82">
        <f>КРС!J55</f>
        <v>22000</v>
      </c>
      <c r="H55" s="13">
        <f>КРС!K55</f>
        <v>4920</v>
      </c>
      <c r="I55" s="13">
        <f t="shared" si="1"/>
        <v>44000</v>
      </c>
      <c r="J55" s="13">
        <f t="shared" si="2"/>
        <v>22000</v>
      </c>
      <c r="K55" s="13">
        <f>КРС!M55</f>
        <v>800</v>
      </c>
      <c r="L55" s="13">
        <f t="shared" si="3"/>
        <v>4800</v>
      </c>
      <c r="M55" s="13">
        <f>КРС!N55</f>
        <v>100</v>
      </c>
      <c r="N55" s="13">
        <f t="shared" si="4"/>
        <v>100</v>
      </c>
      <c r="O55" s="247">
        <f>КРС!L55</f>
        <v>1100</v>
      </c>
      <c r="P55" s="247">
        <f t="shared" si="5"/>
        <v>1100</v>
      </c>
      <c r="Q55" s="247">
        <f>КРС!O55</f>
        <v>3500</v>
      </c>
      <c r="R55" s="247">
        <f t="shared" si="6"/>
        <v>3500</v>
      </c>
      <c r="S55" s="160">
        <f>КРС!P55</f>
        <v>0</v>
      </c>
      <c r="T55" s="160">
        <f t="shared" si="7"/>
        <v>0</v>
      </c>
      <c r="U55" s="161">
        <f t="shared" si="8"/>
        <v>22000</v>
      </c>
      <c r="V55" s="161">
        <f t="shared" si="9"/>
        <v>4920</v>
      </c>
    </row>
    <row r="56" spans="1:22" ht="13.2" x14ac:dyDescent="0.25">
      <c r="A56" s="5">
        <v>52</v>
      </c>
      <c r="B56" s="5" t="s">
        <v>143</v>
      </c>
      <c r="C56" s="12">
        <f>КРС!C56</f>
        <v>15138</v>
      </c>
      <c r="D56" s="12">
        <f>КРС!D56</f>
        <v>5867</v>
      </c>
      <c r="E56" s="12">
        <f>КРС!E56</f>
        <v>7710</v>
      </c>
      <c r="F56" s="13">
        <f t="shared" si="0"/>
        <v>15138</v>
      </c>
      <c r="G56" s="82">
        <f>КРС!J56</f>
        <v>11400</v>
      </c>
      <c r="H56" s="13">
        <f>КРС!K56</f>
        <v>5450</v>
      </c>
      <c r="I56" s="13">
        <f t="shared" si="1"/>
        <v>22800</v>
      </c>
      <c r="J56" s="13">
        <f t="shared" si="2"/>
        <v>11400</v>
      </c>
      <c r="K56" s="13">
        <f>КРС!M56</f>
        <v>500</v>
      </c>
      <c r="L56" s="13">
        <f t="shared" si="3"/>
        <v>3000</v>
      </c>
      <c r="M56" s="13">
        <f>КРС!N56</f>
        <v>200</v>
      </c>
      <c r="N56" s="13">
        <f t="shared" si="4"/>
        <v>200</v>
      </c>
      <c r="O56" s="247">
        <f>КРС!L56</f>
        <v>570</v>
      </c>
      <c r="P56" s="247">
        <f t="shared" si="5"/>
        <v>570</v>
      </c>
      <c r="Q56" s="247">
        <f>КРС!O56</f>
        <v>1800</v>
      </c>
      <c r="R56" s="247">
        <f t="shared" si="6"/>
        <v>1800</v>
      </c>
      <c r="S56" s="160">
        <f>КРС!P56</f>
        <v>400</v>
      </c>
      <c r="T56" s="160">
        <f t="shared" si="7"/>
        <v>400</v>
      </c>
      <c r="U56" s="161">
        <f t="shared" si="8"/>
        <v>11800</v>
      </c>
      <c r="V56" s="161">
        <f t="shared" si="9"/>
        <v>5450</v>
      </c>
    </row>
    <row r="57" spans="1:22" ht="13.2" x14ac:dyDescent="0.25">
      <c r="A57" s="5">
        <v>53</v>
      </c>
      <c r="B57" s="5" t="s">
        <v>144</v>
      </c>
      <c r="C57" s="12">
        <f>КРС!C57</f>
        <v>12541</v>
      </c>
      <c r="D57" s="12">
        <f>КРС!D57</f>
        <v>5576</v>
      </c>
      <c r="E57" s="12">
        <f>КРС!E57</f>
        <v>7263</v>
      </c>
      <c r="F57" s="13">
        <f t="shared" si="0"/>
        <v>12541</v>
      </c>
      <c r="G57" s="167">
        <f>КРС!J57</f>
        <v>9400</v>
      </c>
      <c r="H57" s="13">
        <f>КРС!K57</f>
        <v>5450</v>
      </c>
      <c r="I57" s="13">
        <f t="shared" si="1"/>
        <v>18800</v>
      </c>
      <c r="J57" s="13">
        <f t="shared" si="2"/>
        <v>9400</v>
      </c>
      <c r="K57" s="13">
        <f>КРС!M57</f>
        <v>300</v>
      </c>
      <c r="L57" s="13">
        <f t="shared" si="3"/>
        <v>1800</v>
      </c>
      <c r="M57" s="13">
        <f>КРС!N57</f>
        <v>200</v>
      </c>
      <c r="N57" s="13">
        <f t="shared" si="4"/>
        <v>200</v>
      </c>
      <c r="O57" s="247">
        <f>КРС!L57</f>
        <v>470</v>
      </c>
      <c r="P57" s="247">
        <f t="shared" si="5"/>
        <v>470</v>
      </c>
      <c r="Q57" s="247">
        <f>КРС!O57</f>
        <v>1500</v>
      </c>
      <c r="R57" s="247">
        <f t="shared" si="6"/>
        <v>1500</v>
      </c>
      <c r="S57" s="13">
        <f>КРС!P57</f>
        <v>100</v>
      </c>
      <c r="T57" s="13">
        <f t="shared" si="7"/>
        <v>100</v>
      </c>
      <c r="U57" s="161">
        <f t="shared" si="8"/>
        <v>9500</v>
      </c>
      <c r="V57" s="161">
        <f t="shared" si="9"/>
        <v>5450</v>
      </c>
    </row>
    <row r="58" spans="1:22" ht="13.2" x14ac:dyDescent="0.25">
      <c r="A58" s="5">
        <v>54</v>
      </c>
      <c r="B58" s="5" t="s">
        <v>145</v>
      </c>
      <c r="C58" s="12">
        <f>КРС!C58</f>
        <v>14427</v>
      </c>
      <c r="D58" s="12">
        <f>КРС!D58</f>
        <v>5966</v>
      </c>
      <c r="E58" s="12">
        <f>КРС!E58</f>
        <v>5414</v>
      </c>
      <c r="F58" s="13">
        <f t="shared" si="0"/>
        <v>14427</v>
      </c>
      <c r="G58" s="82">
        <f>КРС!J58</f>
        <v>10900</v>
      </c>
      <c r="H58" s="13">
        <f>КРС!K58</f>
        <v>4100</v>
      </c>
      <c r="I58" s="13">
        <f t="shared" si="1"/>
        <v>21800</v>
      </c>
      <c r="J58" s="13">
        <f t="shared" si="2"/>
        <v>10900</v>
      </c>
      <c r="K58" s="13">
        <f>КРС!M58</f>
        <v>500</v>
      </c>
      <c r="L58" s="13">
        <f t="shared" si="3"/>
        <v>3000</v>
      </c>
      <c r="M58" s="13">
        <f>КРС!N58</f>
        <v>400</v>
      </c>
      <c r="N58" s="13">
        <f t="shared" si="4"/>
        <v>400</v>
      </c>
      <c r="O58" s="247">
        <f>КРС!L58</f>
        <v>545</v>
      </c>
      <c r="P58" s="247">
        <f t="shared" si="5"/>
        <v>545</v>
      </c>
      <c r="Q58" s="247">
        <f>КРС!O58</f>
        <v>1760</v>
      </c>
      <c r="R58" s="247">
        <f t="shared" si="6"/>
        <v>1760</v>
      </c>
      <c r="S58" s="160">
        <f>КРС!P58</f>
        <v>0</v>
      </c>
      <c r="T58" s="160">
        <f t="shared" si="7"/>
        <v>0</v>
      </c>
      <c r="U58" s="161">
        <f t="shared" si="8"/>
        <v>10900</v>
      </c>
      <c r="V58" s="161">
        <f t="shared" si="9"/>
        <v>4100</v>
      </c>
    </row>
    <row r="59" spans="1:22" ht="13.2" x14ac:dyDescent="0.25">
      <c r="A59" s="5">
        <v>55</v>
      </c>
      <c r="B59" s="5" t="s">
        <v>146</v>
      </c>
      <c r="C59" s="12">
        <f>КРС!C59</f>
        <v>500</v>
      </c>
      <c r="D59" s="12">
        <f>КРС!D59</f>
        <v>450</v>
      </c>
      <c r="E59" s="12">
        <f>КРС!E59</f>
        <v>500</v>
      </c>
      <c r="F59" s="13">
        <f t="shared" si="0"/>
        <v>500</v>
      </c>
      <c r="G59" s="82">
        <f>КРС!J59</f>
        <v>380</v>
      </c>
      <c r="H59" s="13">
        <f>КРС!K59</f>
        <v>380</v>
      </c>
      <c r="I59" s="13">
        <f t="shared" si="1"/>
        <v>760</v>
      </c>
      <c r="J59" s="13">
        <f t="shared" si="2"/>
        <v>380</v>
      </c>
      <c r="K59" s="13">
        <f>КРС!M59</f>
        <v>50</v>
      </c>
      <c r="L59" s="13">
        <f t="shared" si="3"/>
        <v>300</v>
      </c>
      <c r="M59" s="13">
        <f>КРС!N59</f>
        <v>50</v>
      </c>
      <c r="N59" s="13">
        <f t="shared" si="4"/>
        <v>50</v>
      </c>
      <c r="O59" s="247">
        <f>КРС!L59</f>
        <v>20</v>
      </c>
      <c r="P59" s="247">
        <f t="shared" si="5"/>
        <v>20</v>
      </c>
      <c r="Q59" s="247">
        <f>КРС!O59</f>
        <v>50</v>
      </c>
      <c r="R59" s="247">
        <f t="shared" si="6"/>
        <v>50</v>
      </c>
      <c r="S59" s="160">
        <f>КРС!P59</f>
        <v>0</v>
      </c>
      <c r="T59" s="160">
        <f t="shared" si="7"/>
        <v>0</v>
      </c>
      <c r="U59" s="161">
        <f t="shared" si="8"/>
        <v>380</v>
      </c>
      <c r="V59" s="161">
        <f t="shared" si="9"/>
        <v>380</v>
      </c>
    </row>
    <row r="60" spans="1:22" ht="13.2" x14ac:dyDescent="0.25">
      <c r="A60" s="5">
        <v>56</v>
      </c>
      <c r="B60" s="5" t="s">
        <v>148</v>
      </c>
      <c r="C60" s="12">
        <f>КРС!C60</f>
        <v>0</v>
      </c>
      <c r="D60" s="12">
        <f>КРС!D60</f>
        <v>0</v>
      </c>
      <c r="E60" s="12">
        <f>КРС!E60</f>
        <v>0</v>
      </c>
      <c r="F60" s="13">
        <f t="shared" si="0"/>
        <v>0</v>
      </c>
      <c r="G60" s="82">
        <f>КРС!J60</f>
        <v>0</v>
      </c>
      <c r="H60" s="13">
        <f>КРС!K60</f>
        <v>0</v>
      </c>
      <c r="I60" s="13">
        <f t="shared" si="1"/>
        <v>0</v>
      </c>
      <c r="J60" s="13">
        <f t="shared" si="2"/>
        <v>0</v>
      </c>
      <c r="K60" s="13">
        <f>КРС!M60</f>
        <v>0</v>
      </c>
      <c r="L60" s="13">
        <f t="shared" si="3"/>
        <v>0</v>
      </c>
      <c r="M60" s="13">
        <f>КРС!N60</f>
        <v>0</v>
      </c>
      <c r="N60" s="13">
        <f t="shared" si="4"/>
        <v>0</v>
      </c>
      <c r="O60" s="247">
        <f>КРС!L60</f>
        <v>0</v>
      </c>
      <c r="P60" s="247">
        <f t="shared" si="5"/>
        <v>0</v>
      </c>
      <c r="Q60" s="247">
        <f>КРС!O60</f>
        <v>0</v>
      </c>
      <c r="R60" s="247">
        <f t="shared" si="6"/>
        <v>0</v>
      </c>
      <c r="S60" s="160">
        <f>КРС!P60</f>
        <v>0</v>
      </c>
      <c r="T60" s="160">
        <f t="shared" si="7"/>
        <v>0</v>
      </c>
      <c r="U60" s="161">
        <f t="shared" si="8"/>
        <v>0</v>
      </c>
      <c r="V60" s="161">
        <f t="shared" si="9"/>
        <v>0</v>
      </c>
    </row>
    <row r="61" spans="1:22" ht="13.2" x14ac:dyDescent="0.25">
      <c r="A61" s="5">
        <v>57</v>
      </c>
      <c r="B61" s="5" t="s">
        <v>149</v>
      </c>
      <c r="C61" s="12">
        <f>КРС!C61</f>
        <v>0</v>
      </c>
      <c r="D61" s="12">
        <f>КРС!D61</f>
        <v>0</v>
      </c>
      <c r="E61" s="12">
        <f>КРС!E61</f>
        <v>0</v>
      </c>
      <c r="F61" s="13">
        <f t="shared" si="0"/>
        <v>0</v>
      </c>
      <c r="G61" s="82">
        <f>КРС!J61</f>
        <v>0</v>
      </c>
      <c r="H61" s="13">
        <f>КРС!K61</f>
        <v>0</v>
      </c>
      <c r="I61" s="13">
        <f t="shared" si="1"/>
        <v>0</v>
      </c>
      <c r="J61" s="13">
        <f t="shared" si="2"/>
        <v>0</v>
      </c>
      <c r="K61" s="13">
        <f>КРС!M61</f>
        <v>0</v>
      </c>
      <c r="L61" s="13">
        <f t="shared" si="3"/>
        <v>0</v>
      </c>
      <c r="M61" s="13">
        <f>КРС!N61</f>
        <v>0</v>
      </c>
      <c r="N61" s="13">
        <f t="shared" si="4"/>
        <v>0</v>
      </c>
      <c r="O61" s="247">
        <f>КРС!L61</f>
        <v>0</v>
      </c>
      <c r="P61" s="247">
        <f t="shared" si="5"/>
        <v>0</v>
      </c>
      <c r="Q61" s="247">
        <f>КРС!O61</f>
        <v>0</v>
      </c>
      <c r="R61" s="247">
        <f t="shared" si="6"/>
        <v>0</v>
      </c>
      <c r="S61" s="160">
        <f>КРС!P61</f>
        <v>0</v>
      </c>
      <c r="T61" s="160">
        <f t="shared" si="7"/>
        <v>0</v>
      </c>
      <c r="U61" s="161">
        <f t="shared" si="8"/>
        <v>0</v>
      </c>
      <c r="V61" s="161">
        <f t="shared" si="9"/>
        <v>0</v>
      </c>
    </row>
    <row r="62" spans="1:22" ht="13.2" x14ac:dyDescent="0.25">
      <c r="A62" s="5"/>
      <c r="B62" s="5" t="s">
        <v>147</v>
      </c>
      <c r="C62" s="165">
        <f>SUM(C5:C61)</f>
        <v>990077</v>
      </c>
      <c r="D62" s="165">
        <f t="shared" ref="D62:V62" si="10">SUM(D5:D61)</f>
        <v>410642</v>
      </c>
      <c r="E62" s="165">
        <f t="shared" si="10"/>
        <v>542001</v>
      </c>
      <c r="F62" s="165">
        <f t="shared" si="10"/>
        <v>990077</v>
      </c>
      <c r="G62" s="165">
        <f t="shared" si="10"/>
        <v>751520</v>
      </c>
      <c r="H62" s="165">
        <f t="shared" si="10"/>
        <v>397120</v>
      </c>
      <c r="I62" s="165">
        <f t="shared" si="10"/>
        <v>1503040</v>
      </c>
      <c r="J62" s="165">
        <f t="shared" si="10"/>
        <v>751520</v>
      </c>
      <c r="K62" s="165">
        <f t="shared" si="10"/>
        <v>26250</v>
      </c>
      <c r="L62" s="165">
        <f t="shared" si="10"/>
        <v>157500</v>
      </c>
      <c r="M62" s="165">
        <f t="shared" si="10"/>
        <v>11150</v>
      </c>
      <c r="N62" s="165">
        <f t="shared" si="10"/>
        <v>11150</v>
      </c>
      <c r="O62" s="165">
        <f t="shared" si="10"/>
        <v>38100</v>
      </c>
      <c r="P62" s="165">
        <f t="shared" si="10"/>
        <v>38100</v>
      </c>
      <c r="Q62" s="165">
        <f t="shared" si="10"/>
        <v>120410</v>
      </c>
      <c r="R62" s="165">
        <f t="shared" si="10"/>
        <v>120410</v>
      </c>
      <c r="S62" s="165">
        <f t="shared" si="10"/>
        <v>13955</v>
      </c>
      <c r="T62" s="165">
        <f t="shared" si="10"/>
        <v>13955</v>
      </c>
      <c r="U62" s="165">
        <f t="shared" si="10"/>
        <v>765475</v>
      </c>
      <c r="V62" s="165">
        <f t="shared" si="10"/>
        <v>397120</v>
      </c>
    </row>
    <row r="64" spans="1:22" ht="11.4" customHeight="1" x14ac:dyDescent="0.25">
      <c r="B64" s="80" t="s">
        <v>153</v>
      </c>
      <c r="C64" s="80">
        <v>1051.4570000000001</v>
      </c>
      <c r="D64" s="229"/>
      <c r="E64" s="80">
        <v>583.03100000000018</v>
      </c>
      <c r="F64" s="80">
        <v>733.08</v>
      </c>
      <c r="G64" s="80">
        <v>759.53</v>
      </c>
      <c r="H64" s="80">
        <v>385.87000000000006</v>
      </c>
      <c r="I64" s="80"/>
      <c r="J64" s="80"/>
      <c r="K64" s="80"/>
      <c r="L64" s="80">
        <v>21.9</v>
      </c>
      <c r="M64" s="80">
        <v>8.1999999999999993</v>
      </c>
      <c r="N64" s="80"/>
      <c r="O64" s="229"/>
      <c r="P64" s="229"/>
      <c r="Q64" s="229"/>
      <c r="R64" s="229"/>
      <c r="S64" s="80">
        <v>5.37</v>
      </c>
      <c r="T64" s="80"/>
      <c r="U64" s="80">
        <v>764.89999999999986</v>
      </c>
      <c r="V64" s="80">
        <v>385.87000000000006</v>
      </c>
    </row>
    <row r="65" spans="2:22" ht="11.4" customHeight="1" x14ac:dyDescent="0.25">
      <c r="B65" s="655"/>
      <c r="C65" s="655"/>
      <c r="D65" s="655"/>
      <c r="E65" s="655"/>
      <c r="F65" s="655"/>
      <c r="G65" s="655"/>
      <c r="H65" s="655"/>
      <c r="I65" s="655"/>
      <c r="J65" s="655"/>
      <c r="K65" s="655"/>
      <c r="L65" s="655"/>
      <c r="M65" s="655"/>
      <c r="N65" s="81"/>
      <c r="O65" s="433"/>
      <c r="P65" s="433"/>
      <c r="Q65" s="433"/>
      <c r="R65" s="433"/>
    </row>
    <row r="66" spans="2:22" ht="11.4" customHeight="1" x14ac:dyDescent="0.25">
      <c r="B66" s="78" t="s">
        <v>154</v>
      </c>
      <c r="C66" s="79"/>
      <c r="D66" s="230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230"/>
      <c r="P66" s="230"/>
      <c r="Q66" s="230"/>
      <c r="R66" s="230"/>
      <c r="S66" s="79"/>
      <c r="T66" s="79"/>
      <c r="U66" s="79"/>
      <c r="V66" s="79"/>
    </row>
  </sheetData>
  <mergeCells count="13">
    <mergeCell ref="B65:M65"/>
    <mergeCell ref="K3:L3"/>
    <mergeCell ref="M3:N3"/>
    <mergeCell ref="S3:T3"/>
    <mergeCell ref="A1:V1"/>
    <mergeCell ref="A2:A4"/>
    <mergeCell ref="B2:B4"/>
    <mergeCell ref="F2:V2"/>
    <mergeCell ref="C3:E3"/>
    <mergeCell ref="F3:H3"/>
    <mergeCell ref="U3:V3"/>
    <mergeCell ref="O3:P3"/>
    <mergeCell ref="Q3:R3"/>
  </mergeCells>
  <pageMargins left="0" right="0" top="0" bottom="0" header="0" footer="0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3"/>
  <sheetViews>
    <sheetView zoomScale="110" zoomScaleNormal="110" workbookViewId="0">
      <pane xSplit="2" ySplit="5" topLeftCell="E6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ColWidth="4.33203125" defaultRowHeight="11.4" customHeight="1" x14ac:dyDescent="0.25"/>
  <cols>
    <col min="1" max="1" width="2.88671875" style="1" customWidth="1"/>
    <col min="2" max="2" width="15" style="1" customWidth="1"/>
    <col min="3" max="4" width="8.88671875" style="1" customWidth="1"/>
    <col min="5" max="5" width="6.6640625" style="1" customWidth="1"/>
    <col min="6" max="6" width="7.33203125" style="1" customWidth="1"/>
    <col min="7" max="7" width="8.88671875" style="1" customWidth="1"/>
    <col min="8" max="8" width="7.33203125" style="1" customWidth="1"/>
    <col min="9" max="10" width="10.5546875" style="100" customWidth="1"/>
    <col min="11" max="11" width="9.109375" style="1" customWidth="1"/>
    <col min="12" max="12" width="9.44140625" style="100" customWidth="1"/>
    <col min="13" max="18" width="8.6640625" style="100" customWidth="1"/>
    <col min="19" max="20" width="9" style="100" customWidth="1"/>
    <col min="21" max="21" width="12.5546875" style="100" customWidth="1"/>
    <col min="22" max="22" width="10.88671875" style="2" customWidth="1"/>
    <col min="23" max="16384" width="4.33203125" style="2"/>
  </cols>
  <sheetData>
    <row r="1" spans="1:22" ht="19.5" customHeight="1" x14ac:dyDescent="0.25">
      <c r="A1" s="667" t="s">
        <v>268</v>
      </c>
      <c r="B1" s="668"/>
      <c r="C1" s="668"/>
      <c r="D1" s="669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9"/>
      <c r="P1" s="669"/>
      <c r="Q1" s="669"/>
      <c r="R1" s="669"/>
      <c r="S1" s="668"/>
      <c r="T1" s="668"/>
      <c r="U1" s="668"/>
    </row>
    <row r="2" spans="1:22" ht="17.25" customHeight="1" x14ac:dyDescent="0.25">
      <c r="A2" s="670" t="s">
        <v>0</v>
      </c>
      <c r="B2" s="671" t="s">
        <v>1</v>
      </c>
      <c r="C2" s="89"/>
      <c r="D2" s="231"/>
      <c r="E2" s="90"/>
      <c r="F2" s="671"/>
      <c r="G2" s="671"/>
      <c r="H2" s="671"/>
      <c r="I2" s="671"/>
      <c r="J2" s="671"/>
      <c r="K2" s="671"/>
      <c r="L2" s="671"/>
      <c r="M2" s="671"/>
      <c r="N2" s="671"/>
      <c r="O2" s="672"/>
      <c r="P2" s="672"/>
      <c r="Q2" s="672"/>
      <c r="R2" s="672"/>
      <c r="S2" s="671"/>
      <c r="T2" s="671"/>
      <c r="U2" s="671"/>
    </row>
    <row r="3" spans="1:22" ht="34.5" customHeight="1" x14ac:dyDescent="0.25">
      <c r="A3" s="670"/>
      <c r="B3" s="671"/>
      <c r="C3" s="671" t="s">
        <v>296</v>
      </c>
      <c r="D3" s="672"/>
      <c r="E3" s="671"/>
      <c r="F3" s="673" t="s">
        <v>35</v>
      </c>
      <c r="G3" s="674"/>
      <c r="H3" s="674"/>
      <c r="I3" s="91" t="s">
        <v>156</v>
      </c>
      <c r="J3" s="91" t="s">
        <v>157</v>
      </c>
      <c r="K3" s="675" t="s">
        <v>170</v>
      </c>
      <c r="L3" s="676"/>
      <c r="M3" s="677" t="s">
        <v>183</v>
      </c>
      <c r="N3" s="678"/>
      <c r="O3" s="665" t="s">
        <v>362</v>
      </c>
      <c r="P3" s="666"/>
      <c r="Q3" s="665" t="s">
        <v>363</v>
      </c>
      <c r="R3" s="666"/>
      <c r="S3" s="677" t="s">
        <v>32</v>
      </c>
      <c r="T3" s="678"/>
      <c r="U3" s="83" t="s">
        <v>180</v>
      </c>
    </row>
    <row r="4" spans="1:22" ht="38.25" customHeight="1" x14ac:dyDescent="0.25">
      <c r="A4" s="670"/>
      <c r="B4" s="671"/>
      <c r="C4" s="158" t="s">
        <v>249</v>
      </c>
      <c r="D4" s="159" t="s">
        <v>250</v>
      </c>
      <c r="E4" s="158" t="s">
        <v>251</v>
      </c>
      <c r="F4" s="21" t="s">
        <v>255</v>
      </c>
      <c r="G4" s="17" t="s">
        <v>256</v>
      </c>
      <c r="H4" s="21" t="s">
        <v>11</v>
      </c>
      <c r="I4" s="91" t="s">
        <v>297</v>
      </c>
      <c r="J4" s="91" t="s">
        <v>297</v>
      </c>
      <c r="K4" s="91" t="s">
        <v>158</v>
      </c>
      <c r="L4" s="121" t="s">
        <v>297</v>
      </c>
      <c r="M4" s="91" t="s">
        <v>159</v>
      </c>
      <c r="N4" s="91" t="s">
        <v>297</v>
      </c>
      <c r="O4" s="435" t="s">
        <v>159</v>
      </c>
      <c r="P4" s="435" t="s">
        <v>297</v>
      </c>
      <c r="Q4" s="435" t="s">
        <v>159</v>
      </c>
      <c r="R4" s="435" t="s">
        <v>297</v>
      </c>
      <c r="S4" s="91" t="s">
        <v>159</v>
      </c>
      <c r="T4" s="91" t="s">
        <v>297</v>
      </c>
      <c r="U4" s="17" t="s">
        <v>2</v>
      </c>
    </row>
    <row r="5" spans="1:22" ht="13.2" x14ac:dyDescent="0.25">
      <c r="A5" s="681" t="s">
        <v>350</v>
      </c>
      <c r="B5" s="682"/>
      <c r="C5" s="180">
        <f>C6+C7+C8+C9</f>
        <v>86022</v>
      </c>
      <c r="D5" s="180">
        <f t="shared" ref="D5:E5" si="0">D6+D7+D8+D9</f>
        <v>42160</v>
      </c>
      <c r="E5" s="180">
        <f t="shared" si="0"/>
        <v>66753</v>
      </c>
      <c r="F5" s="180">
        <f t="shared" ref="F5" si="1">F6+F7+F8+F9</f>
        <v>86022</v>
      </c>
      <c r="G5" s="180">
        <f t="shared" ref="G5" si="2">G6+G7+G8+G9</f>
        <v>64600</v>
      </c>
      <c r="H5" s="180">
        <f t="shared" ref="H5" si="3">H6+H7+H8+H9</f>
        <v>49660</v>
      </c>
      <c r="I5" s="180">
        <f t="shared" ref="I5" si="4">I6+I7+I8+I9</f>
        <v>129200</v>
      </c>
      <c r="J5" s="180">
        <f t="shared" ref="J5" si="5">J6+J7+J8+J9</f>
        <v>64600</v>
      </c>
      <c r="K5" s="180">
        <f t="shared" ref="K5" si="6">K6+K7+K8+K9</f>
        <v>1400</v>
      </c>
      <c r="L5" s="180">
        <f t="shared" ref="L5" si="7">L6+L7+L8+L9</f>
        <v>8400</v>
      </c>
      <c r="M5" s="180">
        <f t="shared" ref="M5" si="8">M6+M7+M8+M9</f>
        <v>500</v>
      </c>
      <c r="N5" s="180">
        <f t="shared" ref="N5" si="9">N6+N7+N8+N9</f>
        <v>500</v>
      </c>
      <c r="O5" s="180">
        <f t="shared" ref="O5" si="10">O6+O7+O8+O9</f>
        <v>3230</v>
      </c>
      <c r="P5" s="180">
        <f t="shared" ref="P5" si="11">P6+P7+P8+P9</f>
        <v>3230</v>
      </c>
      <c r="Q5" s="180">
        <f t="shared" ref="Q5" si="12">Q6+Q7+Q8+Q9</f>
        <v>10230</v>
      </c>
      <c r="R5" s="180">
        <f t="shared" ref="R5" si="13">R6+R7+R8+R9</f>
        <v>10230</v>
      </c>
      <c r="S5" s="180">
        <f t="shared" ref="S5" si="14">S6+S7+S8+S9</f>
        <v>10</v>
      </c>
      <c r="T5" s="180">
        <f t="shared" ref="T5" si="15">T6+T7+T8+T9</f>
        <v>10</v>
      </c>
      <c r="U5" s="180">
        <f t="shared" ref="U5" si="16">U6+U7+U8+U9</f>
        <v>216170</v>
      </c>
      <c r="V5" s="126"/>
    </row>
    <row r="6" spans="1:22" ht="13.2" x14ac:dyDescent="0.25">
      <c r="A6" s="92">
        <v>2</v>
      </c>
      <c r="B6" s="112" t="s">
        <v>97</v>
      </c>
      <c r="C6" s="181">
        <f>'КРС (2)'!C10</f>
        <v>39861</v>
      </c>
      <c r="D6" s="181">
        <f>'КРС (2)'!D10</f>
        <v>21488</v>
      </c>
      <c r="E6" s="181">
        <f>'КРС (2)'!E10</f>
        <v>29870</v>
      </c>
      <c r="F6" s="181">
        <f>'КРС (2)'!F10</f>
        <v>39861</v>
      </c>
      <c r="G6" s="181">
        <f>'КРС (2)'!G10</f>
        <v>30100</v>
      </c>
      <c r="H6" s="181">
        <f>'КРС (2)'!H10</f>
        <v>21900</v>
      </c>
      <c r="I6" s="163">
        <f>G6*2</f>
        <v>60200</v>
      </c>
      <c r="J6" s="181">
        <f>G6</f>
        <v>30100</v>
      </c>
      <c r="K6" s="181">
        <f>'КРС (2)'!K10</f>
        <v>500</v>
      </c>
      <c r="L6" s="181">
        <f>K6*6</f>
        <v>3000</v>
      </c>
      <c r="M6" s="181">
        <f>'КРС (2)'!M10</f>
        <v>100</v>
      </c>
      <c r="N6" s="181">
        <f>'КРС (2)'!N10</f>
        <v>100</v>
      </c>
      <c r="O6" s="181">
        <f>'КРС (2)'!O10</f>
        <v>1500</v>
      </c>
      <c r="P6" s="181">
        <f>'КРС (2)'!P10</f>
        <v>1500</v>
      </c>
      <c r="Q6" s="181">
        <f>'КРС (2)'!Q10</f>
        <v>4710</v>
      </c>
      <c r="R6" s="181">
        <f>'КРС (2)'!R10</f>
        <v>4710</v>
      </c>
      <c r="S6" s="181">
        <f>'КРС (2)'!S10</f>
        <v>0</v>
      </c>
      <c r="T6" s="163">
        <f>S6</f>
        <v>0</v>
      </c>
      <c r="U6" s="243">
        <f t="shared" ref="U6:U72" si="17">T6+N6+L6+J6+I6+R6+P6</f>
        <v>99610</v>
      </c>
    </row>
    <row r="7" spans="1:22" s="3" customFormat="1" ht="13.2" x14ac:dyDescent="0.25">
      <c r="A7" s="241">
        <v>3</v>
      </c>
      <c r="B7" s="5" t="s">
        <v>109</v>
      </c>
      <c r="C7" s="12">
        <f>'КРС (2)'!C22</f>
        <v>15090</v>
      </c>
      <c r="D7" s="12">
        <f>'КРС (2)'!D22</f>
        <v>5746</v>
      </c>
      <c r="E7" s="12">
        <f>'КРС (2)'!E22</f>
        <v>13925</v>
      </c>
      <c r="F7" s="12">
        <f>'КРС (2)'!F22</f>
        <v>15090</v>
      </c>
      <c r="G7" s="12">
        <f>'КРС (2)'!G22</f>
        <v>11300</v>
      </c>
      <c r="H7" s="12">
        <f>'КРС (2)'!H22</f>
        <v>10500</v>
      </c>
      <c r="I7" s="163">
        <f>G7*2</f>
        <v>22600</v>
      </c>
      <c r="J7" s="163">
        <f>G7</f>
        <v>11300</v>
      </c>
      <c r="K7" s="12">
        <f>'КРС (2)'!K22</f>
        <v>300</v>
      </c>
      <c r="L7" s="163">
        <f>K7*6</f>
        <v>1800</v>
      </c>
      <c r="M7" s="12">
        <f>'КРС (2)'!M22</f>
        <v>100</v>
      </c>
      <c r="N7" s="12">
        <f>'КРС (2)'!N22</f>
        <v>100</v>
      </c>
      <c r="O7" s="12">
        <f>'КРС (2)'!O22</f>
        <v>570</v>
      </c>
      <c r="P7" s="12">
        <f>'КРС (2)'!P22</f>
        <v>570</v>
      </c>
      <c r="Q7" s="12">
        <f>'КРС (2)'!Q22</f>
        <v>1820</v>
      </c>
      <c r="R7" s="12">
        <f>'КРС (2)'!R22</f>
        <v>1820</v>
      </c>
      <c r="S7" s="12">
        <f>'КРС (2)'!S22</f>
        <v>10</v>
      </c>
      <c r="T7" s="163">
        <f>S7</f>
        <v>10</v>
      </c>
      <c r="U7" s="243">
        <f t="shared" si="17"/>
        <v>38200</v>
      </c>
    </row>
    <row r="8" spans="1:22" ht="13.2" x14ac:dyDescent="0.25">
      <c r="A8" s="92">
        <v>4</v>
      </c>
      <c r="B8" s="456" t="s">
        <v>116</v>
      </c>
      <c r="C8" s="181">
        <f>'КРС (2)'!C29</f>
        <v>11060</v>
      </c>
      <c r="D8" s="181">
        <f>'КРС (2)'!D29</f>
        <v>4805</v>
      </c>
      <c r="E8" s="181">
        <f>'КРС (2)'!E29</f>
        <v>9535</v>
      </c>
      <c r="F8" s="181">
        <f>'КРС (2)'!F29</f>
        <v>11060</v>
      </c>
      <c r="G8" s="181">
        <f>'КРС (2)'!G29</f>
        <v>8200</v>
      </c>
      <c r="H8" s="181">
        <f>'КРС (2)'!H29</f>
        <v>7160</v>
      </c>
      <c r="I8" s="163">
        <f>G8*2</f>
        <v>16400</v>
      </c>
      <c r="J8" s="181">
        <f>G8</f>
        <v>8200</v>
      </c>
      <c r="K8" s="181">
        <f>'КРС (2)'!K29</f>
        <v>200</v>
      </c>
      <c r="L8" s="181">
        <f t="shared" ref="L8:L65" si="18">K8*6</f>
        <v>1200</v>
      </c>
      <c r="M8" s="181">
        <f>'КРС (2)'!M29</f>
        <v>100</v>
      </c>
      <c r="N8" s="181">
        <f>'КРС (2)'!N29</f>
        <v>100</v>
      </c>
      <c r="O8" s="181">
        <f>'КРС (2)'!O29</f>
        <v>410</v>
      </c>
      <c r="P8" s="181">
        <f>'КРС (2)'!P29</f>
        <v>410</v>
      </c>
      <c r="Q8" s="181">
        <f>'КРС (2)'!Q29</f>
        <v>1300</v>
      </c>
      <c r="R8" s="181">
        <f>'КРС (2)'!R29</f>
        <v>1300</v>
      </c>
      <c r="S8" s="181">
        <f>'КРС (2)'!S29</f>
        <v>0</v>
      </c>
      <c r="T8" s="163">
        <f t="shared" ref="T8:T65" si="19">S8</f>
        <v>0</v>
      </c>
      <c r="U8" s="243">
        <f t="shared" si="17"/>
        <v>27610</v>
      </c>
    </row>
    <row r="9" spans="1:22" ht="13.2" x14ac:dyDescent="0.25">
      <c r="A9" s="93">
        <v>5</v>
      </c>
      <c r="B9" s="113" t="s">
        <v>141</v>
      </c>
      <c r="C9" s="60">
        <f>'КРС (2)'!C54</f>
        <v>20011</v>
      </c>
      <c r="D9" s="60">
        <f>'КРС (2)'!D54</f>
        <v>10121</v>
      </c>
      <c r="E9" s="60">
        <f>'КРС (2)'!E54</f>
        <v>13423</v>
      </c>
      <c r="F9" s="60">
        <f>'КРС (2)'!F54</f>
        <v>20011</v>
      </c>
      <c r="G9" s="60">
        <f>'КРС (2)'!G54</f>
        <v>15000</v>
      </c>
      <c r="H9" s="60">
        <f>'КРС (2)'!H54</f>
        <v>10100</v>
      </c>
      <c r="I9" s="163">
        <f>G9*2</f>
        <v>30000</v>
      </c>
      <c r="J9" s="181">
        <f>G9</f>
        <v>15000</v>
      </c>
      <c r="K9" s="60">
        <f>'КРС (2)'!K54</f>
        <v>400</v>
      </c>
      <c r="L9" s="181">
        <f t="shared" si="18"/>
        <v>2400</v>
      </c>
      <c r="M9" s="60">
        <f>'КРС (2)'!M54</f>
        <v>200</v>
      </c>
      <c r="N9" s="60">
        <f>'КРС (2)'!N54</f>
        <v>200</v>
      </c>
      <c r="O9" s="60">
        <f>'КРС (2)'!O54</f>
        <v>750</v>
      </c>
      <c r="P9" s="60">
        <f>'КРС (2)'!P54</f>
        <v>750</v>
      </c>
      <c r="Q9" s="60">
        <f>'КРС (2)'!Q54</f>
        <v>2400</v>
      </c>
      <c r="R9" s="60">
        <f>'КРС (2)'!R54</f>
        <v>2400</v>
      </c>
      <c r="S9" s="60">
        <f>'КРС (2)'!S54</f>
        <v>0</v>
      </c>
      <c r="T9" s="163">
        <f t="shared" si="19"/>
        <v>0</v>
      </c>
      <c r="U9" s="243">
        <f t="shared" si="17"/>
        <v>50750</v>
      </c>
    </row>
    <row r="10" spans="1:22" ht="13.2" x14ac:dyDescent="0.25">
      <c r="A10" s="681" t="s">
        <v>351</v>
      </c>
      <c r="B10" s="682"/>
      <c r="C10" s="180">
        <f>C11+C12+C13+C14</f>
        <v>57284</v>
      </c>
      <c r="D10" s="180">
        <f t="shared" ref="D10:U10" si="20">D11+D12+D13+D14</f>
        <v>24466</v>
      </c>
      <c r="E10" s="180">
        <f t="shared" si="20"/>
        <v>29565</v>
      </c>
      <c r="F10" s="180">
        <f t="shared" si="20"/>
        <v>57284</v>
      </c>
      <c r="G10" s="180">
        <f t="shared" si="20"/>
        <v>42400</v>
      </c>
      <c r="H10" s="180">
        <f t="shared" si="20"/>
        <v>21980</v>
      </c>
      <c r="I10" s="180">
        <f t="shared" si="20"/>
        <v>84800</v>
      </c>
      <c r="J10" s="180">
        <f t="shared" si="20"/>
        <v>42400</v>
      </c>
      <c r="K10" s="180">
        <f t="shared" si="20"/>
        <v>1400</v>
      </c>
      <c r="L10" s="180">
        <f t="shared" si="20"/>
        <v>8400</v>
      </c>
      <c r="M10" s="180">
        <f t="shared" si="20"/>
        <v>500</v>
      </c>
      <c r="N10" s="180">
        <f t="shared" si="20"/>
        <v>500</v>
      </c>
      <c r="O10" s="180">
        <f t="shared" si="20"/>
        <v>2250</v>
      </c>
      <c r="P10" s="180">
        <f t="shared" si="20"/>
        <v>2250</v>
      </c>
      <c r="Q10" s="180">
        <f t="shared" si="20"/>
        <v>6780</v>
      </c>
      <c r="R10" s="180">
        <f t="shared" si="20"/>
        <v>6780</v>
      </c>
      <c r="S10" s="180">
        <f t="shared" si="20"/>
        <v>3200</v>
      </c>
      <c r="T10" s="180">
        <f t="shared" si="20"/>
        <v>3200</v>
      </c>
      <c r="U10" s="180">
        <f t="shared" si="20"/>
        <v>148330</v>
      </c>
      <c r="V10" s="126"/>
    </row>
    <row r="11" spans="1:22" ht="13.2" x14ac:dyDescent="0.25">
      <c r="A11" s="92">
        <v>6</v>
      </c>
      <c r="B11" s="94" t="s">
        <v>104</v>
      </c>
      <c r="C11" s="60">
        <f>'КРС (2)'!C17</f>
        <v>11504</v>
      </c>
      <c r="D11" s="60">
        <f>'КРС (2)'!D17</f>
        <v>4891</v>
      </c>
      <c r="E11" s="60">
        <f>'КРС (2)'!E17</f>
        <v>2898</v>
      </c>
      <c r="F11" s="60">
        <f>'КРС (2)'!F17</f>
        <v>11504</v>
      </c>
      <c r="G11" s="60">
        <f>'КРС (2)'!G17</f>
        <v>8500</v>
      </c>
      <c r="H11" s="60">
        <f>'КРС (2)'!H17</f>
        <v>2280</v>
      </c>
      <c r="I11" s="181">
        <f t="shared" ref="I11:I65" si="21">G11*2</f>
        <v>17000</v>
      </c>
      <c r="J11" s="181">
        <f t="shared" ref="J11:J67" si="22">G11</f>
        <v>8500</v>
      </c>
      <c r="K11" s="60">
        <f>'КРС (2)'!K17</f>
        <v>400</v>
      </c>
      <c r="L11" s="181">
        <f t="shared" si="18"/>
        <v>2400</v>
      </c>
      <c r="M11" s="60">
        <f>'КРС (2)'!M17</f>
        <v>100</v>
      </c>
      <c r="N11" s="60">
        <f>'КРС (2)'!N17</f>
        <v>100</v>
      </c>
      <c r="O11" s="60">
        <f>'КРС (2)'!O17</f>
        <v>500</v>
      </c>
      <c r="P11" s="60">
        <f>'КРС (2)'!P17</f>
        <v>500</v>
      </c>
      <c r="Q11" s="60">
        <f>'КРС (2)'!Q17</f>
        <v>1360</v>
      </c>
      <c r="R11" s="60">
        <f>'КРС (2)'!R17</f>
        <v>1360</v>
      </c>
      <c r="S11" s="60">
        <f>'КРС (2)'!S17</f>
        <v>2400</v>
      </c>
      <c r="T11" s="163">
        <f t="shared" si="19"/>
        <v>2400</v>
      </c>
      <c r="U11" s="243">
        <f t="shared" si="17"/>
        <v>32260</v>
      </c>
    </row>
    <row r="12" spans="1:22" ht="13.2" x14ac:dyDescent="0.25">
      <c r="A12" s="92">
        <v>7</v>
      </c>
      <c r="B12" s="94" t="s">
        <v>108</v>
      </c>
      <c r="C12" s="60">
        <f>'КРС (2)'!C21</f>
        <v>17942</v>
      </c>
      <c r="D12" s="60">
        <f>'КРС (2)'!D21</f>
        <v>6944</v>
      </c>
      <c r="E12" s="60">
        <f>'КРС (2)'!E21</f>
        <v>8607</v>
      </c>
      <c r="F12" s="60">
        <f>'КРС (2)'!F21</f>
        <v>17942</v>
      </c>
      <c r="G12" s="60">
        <f>'КРС (2)'!G21</f>
        <v>13100</v>
      </c>
      <c r="H12" s="60">
        <f>'КРС (2)'!H21</f>
        <v>6450</v>
      </c>
      <c r="I12" s="181">
        <f t="shared" si="21"/>
        <v>26200</v>
      </c>
      <c r="J12" s="181">
        <f t="shared" si="22"/>
        <v>13100</v>
      </c>
      <c r="K12" s="60">
        <f>'КРС (2)'!K21</f>
        <v>500</v>
      </c>
      <c r="L12" s="181">
        <f t="shared" si="18"/>
        <v>3000</v>
      </c>
      <c r="M12" s="60">
        <f>'КРС (2)'!M21</f>
        <v>100</v>
      </c>
      <c r="N12" s="60">
        <f>'КРС (2)'!N21</f>
        <v>100</v>
      </c>
      <c r="O12" s="60">
        <f>'КРС (2)'!O21</f>
        <v>700</v>
      </c>
      <c r="P12" s="60">
        <f>'КРС (2)'!P21</f>
        <v>700</v>
      </c>
      <c r="Q12" s="60">
        <f>'КРС (2)'!Q21</f>
        <v>2100</v>
      </c>
      <c r="R12" s="60">
        <f>'КРС (2)'!R21</f>
        <v>2100</v>
      </c>
      <c r="S12" s="60">
        <f>'КРС (2)'!S21</f>
        <v>500</v>
      </c>
      <c r="T12" s="163">
        <f t="shared" si="19"/>
        <v>500</v>
      </c>
      <c r="U12" s="243">
        <f t="shared" si="17"/>
        <v>45700</v>
      </c>
    </row>
    <row r="13" spans="1:22" s="3" customFormat="1" ht="13.2" x14ac:dyDescent="0.25">
      <c r="A13" s="436">
        <v>8</v>
      </c>
      <c r="B13" s="5" t="s">
        <v>121</v>
      </c>
      <c r="C13" s="12">
        <f>'КРС (2)'!C34</f>
        <v>17327</v>
      </c>
      <c r="D13" s="12">
        <f>'КРС (2)'!D34</f>
        <v>7863</v>
      </c>
      <c r="E13" s="12">
        <f>'КРС (2)'!E34</f>
        <v>11650</v>
      </c>
      <c r="F13" s="12">
        <f>'КРС (2)'!F34</f>
        <v>17327</v>
      </c>
      <c r="G13" s="12">
        <f>'КРС (2)'!G34</f>
        <v>12900</v>
      </c>
      <c r="H13" s="12">
        <f>'КРС (2)'!H34</f>
        <v>8240</v>
      </c>
      <c r="I13" s="163">
        <f t="shared" si="21"/>
        <v>25800</v>
      </c>
      <c r="J13" s="163">
        <f t="shared" si="22"/>
        <v>12900</v>
      </c>
      <c r="K13" s="12">
        <f>'КРС (2)'!K34</f>
        <v>200</v>
      </c>
      <c r="L13" s="163">
        <f t="shared" si="18"/>
        <v>1200</v>
      </c>
      <c r="M13" s="12">
        <f>'КРС (2)'!M34</f>
        <v>100</v>
      </c>
      <c r="N13" s="12">
        <f>'КРС (2)'!N34</f>
        <v>100</v>
      </c>
      <c r="O13" s="12">
        <f>'КРС (2)'!O34</f>
        <v>650</v>
      </c>
      <c r="P13" s="12">
        <f>'КРС (2)'!P34</f>
        <v>650</v>
      </c>
      <c r="Q13" s="12">
        <f>'КРС (2)'!Q34</f>
        <v>2070</v>
      </c>
      <c r="R13" s="12">
        <f>'КРС (2)'!R34</f>
        <v>2070</v>
      </c>
      <c r="S13" s="12">
        <f>'КРС (2)'!S34</f>
        <v>300</v>
      </c>
      <c r="T13" s="163">
        <f t="shared" si="19"/>
        <v>300</v>
      </c>
      <c r="U13" s="243">
        <f t="shared" si="17"/>
        <v>43020</v>
      </c>
    </row>
    <row r="14" spans="1:22" ht="13.2" x14ac:dyDescent="0.25">
      <c r="A14" s="92">
        <v>9</v>
      </c>
      <c r="B14" s="5" t="s">
        <v>130</v>
      </c>
      <c r="C14" s="60">
        <f>'КРС (2)'!C43</f>
        <v>10511</v>
      </c>
      <c r="D14" s="60">
        <f>'КРС (2)'!D43</f>
        <v>4768</v>
      </c>
      <c r="E14" s="60">
        <f>'КРС (2)'!E43</f>
        <v>6410</v>
      </c>
      <c r="F14" s="60">
        <f>'КРС (2)'!F43</f>
        <v>10511</v>
      </c>
      <c r="G14" s="60">
        <f>'КРС (2)'!G43</f>
        <v>7900</v>
      </c>
      <c r="H14" s="60">
        <f>'КРС (2)'!H43</f>
        <v>5010</v>
      </c>
      <c r="I14" s="181">
        <f t="shared" si="21"/>
        <v>15800</v>
      </c>
      <c r="J14" s="181">
        <f t="shared" si="22"/>
        <v>7900</v>
      </c>
      <c r="K14" s="60">
        <f>'КРС (2)'!K43</f>
        <v>300</v>
      </c>
      <c r="L14" s="181">
        <f t="shared" si="18"/>
        <v>1800</v>
      </c>
      <c r="M14" s="60">
        <f>'КРС (2)'!M43</f>
        <v>200</v>
      </c>
      <c r="N14" s="60">
        <f>'КРС (2)'!N43</f>
        <v>200</v>
      </c>
      <c r="O14" s="60">
        <f>'КРС (2)'!O43</f>
        <v>400</v>
      </c>
      <c r="P14" s="60">
        <f>'КРС (2)'!P43</f>
        <v>400</v>
      </c>
      <c r="Q14" s="60">
        <f>'КРС (2)'!Q43</f>
        <v>1250</v>
      </c>
      <c r="R14" s="60">
        <f>'КРС (2)'!R43</f>
        <v>1250</v>
      </c>
      <c r="S14" s="60">
        <f>'КРС (2)'!S43</f>
        <v>0</v>
      </c>
      <c r="T14" s="163">
        <f t="shared" si="19"/>
        <v>0</v>
      </c>
      <c r="U14" s="243">
        <f t="shared" si="17"/>
        <v>27350</v>
      </c>
    </row>
    <row r="15" spans="1:22" ht="13.2" x14ac:dyDescent="0.25">
      <c r="A15" s="681" t="s">
        <v>352</v>
      </c>
      <c r="B15" s="682"/>
      <c r="C15" s="180">
        <f>C16+C17+C18+C19+C20</f>
        <v>62739</v>
      </c>
      <c r="D15" s="180">
        <f t="shared" ref="D15:U15" si="23">D16+D17+D18+D19+D20</f>
        <v>29217</v>
      </c>
      <c r="E15" s="180">
        <f t="shared" si="23"/>
        <v>34286</v>
      </c>
      <c r="F15" s="180">
        <f t="shared" si="23"/>
        <v>62739</v>
      </c>
      <c r="G15" s="180">
        <f t="shared" si="23"/>
        <v>48300</v>
      </c>
      <c r="H15" s="180">
        <f t="shared" si="23"/>
        <v>26090</v>
      </c>
      <c r="I15" s="180">
        <f t="shared" si="23"/>
        <v>96600</v>
      </c>
      <c r="J15" s="180">
        <f t="shared" si="23"/>
        <v>48300</v>
      </c>
      <c r="K15" s="180">
        <f t="shared" si="23"/>
        <v>1800</v>
      </c>
      <c r="L15" s="180">
        <f t="shared" si="23"/>
        <v>10800</v>
      </c>
      <c r="M15" s="180">
        <f t="shared" si="23"/>
        <v>700</v>
      </c>
      <c r="N15" s="180">
        <f t="shared" si="23"/>
        <v>700</v>
      </c>
      <c r="O15" s="180">
        <f t="shared" si="23"/>
        <v>2440</v>
      </c>
      <c r="P15" s="180">
        <f t="shared" si="23"/>
        <v>2440</v>
      </c>
      <c r="Q15" s="180">
        <f t="shared" si="23"/>
        <v>7660</v>
      </c>
      <c r="R15" s="180">
        <f t="shared" si="23"/>
        <v>7660</v>
      </c>
      <c r="S15" s="180">
        <f t="shared" si="23"/>
        <v>465</v>
      </c>
      <c r="T15" s="180">
        <f t="shared" si="23"/>
        <v>465</v>
      </c>
      <c r="U15" s="180">
        <f t="shared" si="23"/>
        <v>166965</v>
      </c>
      <c r="V15" s="126"/>
    </row>
    <row r="16" spans="1:22" s="3" customFormat="1" ht="13.2" x14ac:dyDescent="0.25">
      <c r="A16" s="421">
        <v>10</v>
      </c>
      <c r="B16" s="5" t="s">
        <v>101</v>
      </c>
      <c r="C16" s="12">
        <f>'КРС (2)'!C14</f>
        <v>11732</v>
      </c>
      <c r="D16" s="12">
        <f>'КРС (2)'!D14</f>
        <v>6592</v>
      </c>
      <c r="E16" s="12">
        <f>'КРС (2)'!E14</f>
        <v>6853</v>
      </c>
      <c r="F16" s="12">
        <f>'КРС (2)'!F14</f>
        <v>11732</v>
      </c>
      <c r="G16" s="12">
        <f>'КРС (2)'!G14</f>
        <v>9300</v>
      </c>
      <c r="H16" s="12">
        <f>'КРС (2)'!H14</f>
        <v>5500</v>
      </c>
      <c r="I16" s="163">
        <f t="shared" si="21"/>
        <v>18600</v>
      </c>
      <c r="J16" s="163">
        <f t="shared" si="22"/>
        <v>9300</v>
      </c>
      <c r="K16" s="12">
        <f>'КРС (2)'!K14</f>
        <v>200</v>
      </c>
      <c r="L16" s="163">
        <f t="shared" si="18"/>
        <v>1200</v>
      </c>
      <c r="M16" s="12">
        <f>'КРС (2)'!M14</f>
        <v>200</v>
      </c>
      <c r="N16" s="12">
        <f>'КРС (2)'!N14</f>
        <v>200</v>
      </c>
      <c r="O16" s="12">
        <f>'КРС (2)'!O14</f>
        <v>500</v>
      </c>
      <c r="P16" s="12">
        <f>'КРС (2)'!P14</f>
        <v>500</v>
      </c>
      <c r="Q16" s="12">
        <f>'КРС (2)'!Q14</f>
        <v>1430</v>
      </c>
      <c r="R16" s="12">
        <f>'КРС (2)'!R14</f>
        <v>1430</v>
      </c>
      <c r="S16" s="12">
        <f>'КРС (2)'!S14</f>
        <v>400</v>
      </c>
      <c r="T16" s="163">
        <f t="shared" si="19"/>
        <v>400</v>
      </c>
      <c r="U16" s="243">
        <f t="shared" si="17"/>
        <v>31630</v>
      </c>
    </row>
    <row r="17" spans="1:22" ht="13.2" x14ac:dyDescent="0.25">
      <c r="A17" s="92">
        <v>11</v>
      </c>
      <c r="B17" s="5" t="s">
        <v>112</v>
      </c>
      <c r="C17" s="60">
        <f>'КРС (2)'!C25</f>
        <v>18036</v>
      </c>
      <c r="D17" s="60">
        <f>'КРС (2)'!D25</f>
        <v>7690</v>
      </c>
      <c r="E17" s="60">
        <f>'КРС (2)'!E25</f>
        <v>7120</v>
      </c>
      <c r="F17" s="60">
        <f>'КРС (2)'!F25</f>
        <v>18036</v>
      </c>
      <c r="G17" s="60">
        <f>'КРС (2)'!G25</f>
        <v>13600</v>
      </c>
      <c r="H17" s="60">
        <f>'КРС (2)'!H25</f>
        <v>5070</v>
      </c>
      <c r="I17" s="181">
        <f t="shared" si="21"/>
        <v>27200</v>
      </c>
      <c r="J17" s="181">
        <f t="shared" si="22"/>
        <v>13600</v>
      </c>
      <c r="K17" s="60">
        <f>'КРС (2)'!K25</f>
        <v>500</v>
      </c>
      <c r="L17" s="181">
        <f t="shared" si="18"/>
        <v>3000</v>
      </c>
      <c r="M17" s="60">
        <f>'КРС (2)'!M25</f>
        <v>200</v>
      </c>
      <c r="N17" s="60">
        <f>'КРС (2)'!N25</f>
        <v>200</v>
      </c>
      <c r="O17" s="60">
        <f>'КРС (2)'!O25</f>
        <v>680</v>
      </c>
      <c r="P17" s="60">
        <f>'КРС (2)'!P25</f>
        <v>680</v>
      </c>
      <c r="Q17" s="60">
        <f>'КРС (2)'!Q25</f>
        <v>2200</v>
      </c>
      <c r="R17" s="60">
        <f>'КРС (2)'!R25</f>
        <v>2200</v>
      </c>
      <c r="S17" s="60">
        <f>'КРС (2)'!S25</f>
        <v>0</v>
      </c>
      <c r="T17" s="163">
        <f t="shared" si="19"/>
        <v>0</v>
      </c>
      <c r="U17" s="243">
        <f t="shared" si="17"/>
        <v>46880</v>
      </c>
    </row>
    <row r="18" spans="1:22" ht="13.2" x14ac:dyDescent="0.25">
      <c r="A18" s="92">
        <v>12</v>
      </c>
      <c r="B18" s="94" t="s">
        <v>123</v>
      </c>
      <c r="C18" s="60">
        <f>'КРС (2)'!C36</f>
        <v>12396</v>
      </c>
      <c r="D18" s="60">
        <f>'КРС (2)'!D36</f>
        <v>5793</v>
      </c>
      <c r="E18" s="60">
        <f>'КРС (2)'!E36</f>
        <v>8020</v>
      </c>
      <c r="F18" s="60">
        <f>'КРС (2)'!F36</f>
        <v>12396</v>
      </c>
      <c r="G18" s="60">
        <f>'КРС (2)'!G36</f>
        <v>9300</v>
      </c>
      <c r="H18" s="60">
        <f>'КРС (2)'!H36</f>
        <v>6020</v>
      </c>
      <c r="I18" s="181">
        <f t="shared" si="21"/>
        <v>18600</v>
      </c>
      <c r="J18" s="181">
        <f t="shared" si="22"/>
        <v>9300</v>
      </c>
      <c r="K18" s="60">
        <f>'КРС (2)'!K36</f>
        <v>300</v>
      </c>
      <c r="L18" s="181">
        <f t="shared" si="18"/>
        <v>1800</v>
      </c>
      <c r="M18" s="60">
        <f>'КРС (2)'!M36</f>
        <v>100</v>
      </c>
      <c r="N18" s="60">
        <f>'КРС (2)'!N36</f>
        <v>100</v>
      </c>
      <c r="O18" s="60">
        <f>'КРС (2)'!O36</f>
        <v>470</v>
      </c>
      <c r="P18" s="60">
        <f>'КРС (2)'!P36</f>
        <v>470</v>
      </c>
      <c r="Q18" s="60">
        <f>'КРС (2)'!Q36</f>
        <v>1500</v>
      </c>
      <c r="R18" s="60">
        <f>'КРС (2)'!R36</f>
        <v>1500</v>
      </c>
      <c r="S18" s="60">
        <f>'КРС (2)'!S36</f>
        <v>0</v>
      </c>
      <c r="T18" s="163">
        <f t="shared" si="19"/>
        <v>0</v>
      </c>
      <c r="U18" s="243">
        <f t="shared" si="17"/>
        <v>31770</v>
      </c>
    </row>
    <row r="19" spans="1:22" ht="13.2" x14ac:dyDescent="0.25">
      <c r="A19" s="92">
        <v>13</v>
      </c>
      <c r="B19" s="94" t="s">
        <v>133</v>
      </c>
      <c r="C19" s="60">
        <f>'КРС (2)'!C46</f>
        <v>8929</v>
      </c>
      <c r="D19" s="60">
        <f>'КРС (2)'!D46</f>
        <v>3815</v>
      </c>
      <c r="E19" s="60">
        <f>'КРС (2)'!E46</f>
        <v>5529</v>
      </c>
      <c r="F19" s="60">
        <f>'КРС (2)'!F46</f>
        <v>8929</v>
      </c>
      <c r="G19" s="60">
        <f>'КРС (2)'!G46</f>
        <v>7100</v>
      </c>
      <c r="H19" s="60">
        <f>'КРС (2)'!H46</f>
        <v>4400</v>
      </c>
      <c r="I19" s="181">
        <f t="shared" si="21"/>
        <v>14200</v>
      </c>
      <c r="J19" s="181">
        <f t="shared" si="22"/>
        <v>7100</v>
      </c>
      <c r="K19" s="60">
        <f>'КРС (2)'!K46</f>
        <v>400</v>
      </c>
      <c r="L19" s="181">
        <f t="shared" si="18"/>
        <v>2400</v>
      </c>
      <c r="M19" s="60">
        <f>'КРС (2)'!M46</f>
        <v>100</v>
      </c>
      <c r="N19" s="60">
        <f>'КРС (2)'!N46</f>
        <v>100</v>
      </c>
      <c r="O19" s="60">
        <f>'КРС (2)'!O46</f>
        <v>340</v>
      </c>
      <c r="P19" s="60">
        <f>'КРС (2)'!P46</f>
        <v>340</v>
      </c>
      <c r="Q19" s="60">
        <f>'КРС (2)'!Q46</f>
        <v>1080</v>
      </c>
      <c r="R19" s="60">
        <f>'КРС (2)'!R46</f>
        <v>1080</v>
      </c>
      <c r="S19" s="60">
        <f>'КРС (2)'!S46</f>
        <v>65</v>
      </c>
      <c r="T19" s="163">
        <f t="shared" si="19"/>
        <v>65</v>
      </c>
      <c r="U19" s="243">
        <f t="shared" si="17"/>
        <v>25285</v>
      </c>
    </row>
    <row r="20" spans="1:22" ht="13.2" x14ac:dyDescent="0.25">
      <c r="A20" s="93">
        <v>14</v>
      </c>
      <c r="B20" s="94" t="s">
        <v>129</v>
      </c>
      <c r="C20" s="60">
        <f>'КРС (2)'!C42</f>
        <v>11646</v>
      </c>
      <c r="D20" s="60">
        <f>'КРС (2)'!D42</f>
        <v>5327</v>
      </c>
      <c r="E20" s="60">
        <f>'КРС (2)'!E42</f>
        <v>6764</v>
      </c>
      <c r="F20" s="60">
        <f>'КРС (2)'!F42</f>
        <v>11646</v>
      </c>
      <c r="G20" s="60">
        <f>'КРС (2)'!G42</f>
        <v>9000</v>
      </c>
      <c r="H20" s="60">
        <f>'КРС (2)'!H42</f>
        <v>5100</v>
      </c>
      <c r="I20" s="181">
        <f t="shared" si="21"/>
        <v>18000</v>
      </c>
      <c r="J20" s="181">
        <f t="shared" si="22"/>
        <v>9000</v>
      </c>
      <c r="K20" s="60">
        <f>'КРС (2)'!K42</f>
        <v>400</v>
      </c>
      <c r="L20" s="181">
        <f t="shared" si="18"/>
        <v>2400</v>
      </c>
      <c r="M20" s="60">
        <f>'КРС (2)'!M42</f>
        <v>100</v>
      </c>
      <c r="N20" s="60">
        <f>'КРС (2)'!N42</f>
        <v>100</v>
      </c>
      <c r="O20" s="60">
        <f>'КРС (2)'!O42</f>
        <v>450</v>
      </c>
      <c r="P20" s="60">
        <f>'КРС (2)'!P42</f>
        <v>450</v>
      </c>
      <c r="Q20" s="60">
        <f>'КРС (2)'!Q42</f>
        <v>1450</v>
      </c>
      <c r="R20" s="60">
        <f>'КРС (2)'!R42</f>
        <v>1450</v>
      </c>
      <c r="S20" s="60">
        <f>'КРС (2)'!S42</f>
        <v>0</v>
      </c>
      <c r="T20" s="163">
        <f t="shared" si="19"/>
        <v>0</v>
      </c>
      <c r="U20" s="243">
        <f t="shared" si="17"/>
        <v>31400</v>
      </c>
    </row>
    <row r="21" spans="1:22" ht="13.2" x14ac:dyDescent="0.25">
      <c r="A21" s="681" t="s">
        <v>353</v>
      </c>
      <c r="B21" s="682"/>
      <c r="C21" s="182">
        <f>C22+C23+C24+C25+C26</f>
        <v>120558</v>
      </c>
      <c r="D21" s="182">
        <f t="shared" ref="D21:U21" si="24">D22+D23+D24+D25+D26</f>
        <v>50306</v>
      </c>
      <c r="E21" s="182">
        <f t="shared" si="24"/>
        <v>72036</v>
      </c>
      <c r="F21" s="182">
        <f t="shared" si="24"/>
        <v>120558</v>
      </c>
      <c r="G21" s="182">
        <f t="shared" si="24"/>
        <v>91900</v>
      </c>
      <c r="H21" s="182">
        <f t="shared" si="24"/>
        <v>53570</v>
      </c>
      <c r="I21" s="182">
        <f t="shared" si="24"/>
        <v>183800</v>
      </c>
      <c r="J21" s="182">
        <f t="shared" si="24"/>
        <v>91900</v>
      </c>
      <c r="K21" s="182">
        <f t="shared" si="24"/>
        <v>2100</v>
      </c>
      <c r="L21" s="182">
        <f t="shared" si="24"/>
        <v>12600</v>
      </c>
      <c r="M21" s="182">
        <f t="shared" si="24"/>
        <v>1400</v>
      </c>
      <c r="N21" s="182">
        <f t="shared" si="24"/>
        <v>1400</v>
      </c>
      <c r="O21" s="182">
        <f t="shared" si="24"/>
        <v>4505</v>
      </c>
      <c r="P21" s="182">
        <f t="shared" si="24"/>
        <v>4505</v>
      </c>
      <c r="Q21" s="182">
        <f t="shared" si="24"/>
        <v>14530</v>
      </c>
      <c r="R21" s="182">
        <f t="shared" si="24"/>
        <v>14530</v>
      </c>
      <c r="S21" s="182">
        <f t="shared" si="24"/>
        <v>600</v>
      </c>
      <c r="T21" s="182">
        <f t="shared" si="24"/>
        <v>600</v>
      </c>
      <c r="U21" s="182">
        <f t="shared" si="24"/>
        <v>309335</v>
      </c>
      <c r="V21" s="126"/>
    </row>
    <row r="22" spans="1:22" s="3" customFormat="1" ht="13.2" x14ac:dyDescent="0.25">
      <c r="A22" s="436">
        <v>15</v>
      </c>
      <c r="B22" s="5" t="s">
        <v>115</v>
      </c>
      <c r="C22" s="12">
        <f>'КРС (2)'!C28</f>
        <v>29528</v>
      </c>
      <c r="D22" s="12">
        <f>'КРС (2)'!D28</f>
        <v>12602</v>
      </c>
      <c r="E22" s="12">
        <f>'КРС (2)'!E28</f>
        <v>23079</v>
      </c>
      <c r="F22" s="12">
        <f>'КРС (2)'!F28</f>
        <v>29528</v>
      </c>
      <c r="G22" s="12">
        <f>'КРС (2)'!G28</f>
        <v>22100</v>
      </c>
      <c r="H22" s="12">
        <f>'КРС (2)'!H28</f>
        <v>16310</v>
      </c>
      <c r="I22" s="163">
        <f t="shared" si="21"/>
        <v>44200</v>
      </c>
      <c r="J22" s="163">
        <f t="shared" si="22"/>
        <v>22100</v>
      </c>
      <c r="K22" s="12">
        <f>'КРС (2)'!K28</f>
        <v>500</v>
      </c>
      <c r="L22" s="163">
        <f t="shared" si="18"/>
        <v>3000</v>
      </c>
      <c r="M22" s="12">
        <f>'КРС (2)'!M28</f>
        <v>100</v>
      </c>
      <c r="N22" s="12">
        <f>'КРС (2)'!N28</f>
        <v>100</v>
      </c>
      <c r="O22" s="12">
        <f>'КРС (2)'!O28</f>
        <v>1100</v>
      </c>
      <c r="P22" s="12">
        <f>'КРС (2)'!P28</f>
        <v>1100</v>
      </c>
      <c r="Q22" s="12">
        <f>'КРС (2)'!Q28</f>
        <v>3550</v>
      </c>
      <c r="R22" s="12">
        <f>'КРС (2)'!R28</f>
        <v>3550</v>
      </c>
      <c r="S22" s="12">
        <f>'КРС (2)'!S28</f>
        <v>0</v>
      </c>
      <c r="T22" s="163">
        <f t="shared" si="19"/>
        <v>0</v>
      </c>
      <c r="U22" s="243">
        <f t="shared" si="17"/>
        <v>74050</v>
      </c>
    </row>
    <row r="23" spans="1:22" ht="13.2" x14ac:dyDescent="0.25">
      <c r="A23" s="92">
        <v>16</v>
      </c>
      <c r="B23" s="50" t="s">
        <v>125</v>
      </c>
      <c r="C23" s="183">
        <f>'КРС (2)'!C38</f>
        <v>22428</v>
      </c>
      <c r="D23" s="183">
        <f>'КРС (2)'!D38</f>
        <v>9137</v>
      </c>
      <c r="E23" s="183">
        <f>'КРС (2)'!E38</f>
        <v>15404</v>
      </c>
      <c r="F23" s="183">
        <f>'КРС (2)'!F38</f>
        <v>22428</v>
      </c>
      <c r="G23" s="183">
        <f>'КРС (2)'!G38</f>
        <v>16800</v>
      </c>
      <c r="H23" s="183">
        <f>'КРС (2)'!H38</f>
        <v>11560</v>
      </c>
      <c r="I23" s="181">
        <f t="shared" si="21"/>
        <v>33600</v>
      </c>
      <c r="J23" s="181">
        <f t="shared" si="22"/>
        <v>16800</v>
      </c>
      <c r="K23" s="183">
        <f>'КРС (2)'!K38</f>
        <v>300</v>
      </c>
      <c r="L23" s="181">
        <f t="shared" si="18"/>
        <v>1800</v>
      </c>
      <c r="M23" s="183">
        <f>'КРС (2)'!M38</f>
        <v>100</v>
      </c>
      <c r="N23" s="183">
        <f>'КРС (2)'!N38</f>
        <v>100</v>
      </c>
      <c r="O23" s="183">
        <f>'КРС (2)'!O38</f>
        <v>840</v>
      </c>
      <c r="P23" s="183">
        <f>'КРС (2)'!P38</f>
        <v>840</v>
      </c>
      <c r="Q23" s="183">
        <f>'КРС (2)'!Q38</f>
        <v>2700</v>
      </c>
      <c r="R23" s="183">
        <f>'КРС (2)'!R38</f>
        <v>2700</v>
      </c>
      <c r="S23" s="183">
        <f>'КРС (2)'!S38</f>
        <v>0</v>
      </c>
      <c r="T23" s="163">
        <f t="shared" si="19"/>
        <v>0</v>
      </c>
      <c r="U23" s="243">
        <f t="shared" si="17"/>
        <v>55840</v>
      </c>
    </row>
    <row r="24" spans="1:22" ht="13.2" x14ac:dyDescent="0.25">
      <c r="A24" s="92">
        <v>17</v>
      </c>
      <c r="B24" s="96" t="s">
        <v>127</v>
      </c>
      <c r="C24" s="183">
        <f>'КРС (2)'!C40</f>
        <v>25793</v>
      </c>
      <c r="D24" s="183">
        <f>'КРС (2)'!D40</f>
        <v>10272</v>
      </c>
      <c r="E24" s="183">
        <f>'КРС (2)'!E40</f>
        <v>13914</v>
      </c>
      <c r="F24" s="183">
        <f>'КРС (2)'!F40</f>
        <v>25793</v>
      </c>
      <c r="G24" s="183">
        <f>'КРС (2)'!G40</f>
        <v>19200</v>
      </c>
      <c r="H24" s="183">
        <f>'КРС (2)'!H40</f>
        <v>10140</v>
      </c>
      <c r="I24" s="181">
        <f t="shared" si="21"/>
        <v>38400</v>
      </c>
      <c r="J24" s="181">
        <f t="shared" si="22"/>
        <v>19200</v>
      </c>
      <c r="K24" s="183">
        <f>'КРС (2)'!K40</f>
        <v>500</v>
      </c>
      <c r="L24" s="181">
        <f t="shared" si="18"/>
        <v>3000</v>
      </c>
      <c r="M24" s="183">
        <f>'КРС (2)'!M40</f>
        <v>200</v>
      </c>
      <c r="N24" s="183">
        <f>'КРС (2)'!N40</f>
        <v>200</v>
      </c>
      <c r="O24" s="183">
        <f>'КРС (2)'!O40</f>
        <v>960</v>
      </c>
      <c r="P24" s="183">
        <f>'КРС (2)'!P40</f>
        <v>960</v>
      </c>
      <c r="Q24" s="183">
        <f>'КРС (2)'!Q40</f>
        <v>3080</v>
      </c>
      <c r="R24" s="183">
        <f>'КРС (2)'!R40</f>
        <v>3080</v>
      </c>
      <c r="S24" s="183">
        <f>'КРС (2)'!S40</f>
        <v>200</v>
      </c>
      <c r="T24" s="163">
        <f t="shared" si="19"/>
        <v>200</v>
      </c>
      <c r="U24" s="243">
        <f t="shared" si="17"/>
        <v>65040</v>
      </c>
    </row>
    <row r="25" spans="1:22" ht="13.2" x14ac:dyDescent="0.25">
      <c r="A25" s="92">
        <v>18</v>
      </c>
      <c r="B25" s="94" t="s">
        <v>128</v>
      </c>
      <c r="C25" s="60">
        <f>'КРС (2)'!C41</f>
        <v>22068</v>
      </c>
      <c r="D25" s="60">
        <f>'КРС (2)'!D41</f>
        <v>8743</v>
      </c>
      <c r="E25" s="60">
        <f>'КРС (2)'!E41</f>
        <v>10346</v>
      </c>
      <c r="F25" s="60">
        <f>'КРС (2)'!F41</f>
        <v>22068</v>
      </c>
      <c r="G25" s="60">
        <f>'КРС (2)'!G41</f>
        <v>17300</v>
      </c>
      <c r="H25" s="60">
        <f>'КРС (2)'!H41</f>
        <v>8160</v>
      </c>
      <c r="I25" s="181">
        <f t="shared" si="21"/>
        <v>34600</v>
      </c>
      <c r="J25" s="181">
        <f t="shared" si="22"/>
        <v>17300</v>
      </c>
      <c r="K25" s="60">
        <f>'КРС (2)'!K41</f>
        <v>400</v>
      </c>
      <c r="L25" s="181">
        <f t="shared" si="18"/>
        <v>2400</v>
      </c>
      <c r="M25" s="60">
        <f>'КРС (2)'!M41</f>
        <v>800</v>
      </c>
      <c r="N25" s="60">
        <f>'КРС (2)'!N41</f>
        <v>800</v>
      </c>
      <c r="O25" s="60">
        <f>'КРС (2)'!O41</f>
        <v>830</v>
      </c>
      <c r="P25" s="60">
        <f>'КРС (2)'!P41</f>
        <v>830</v>
      </c>
      <c r="Q25" s="60">
        <f>'КРС (2)'!Q41</f>
        <v>2700</v>
      </c>
      <c r="R25" s="60">
        <f>'КРС (2)'!R41</f>
        <v>2700</v>
      </c>
      <c r="S25" s="60">
        <f>'КРС (2)'!S41</f>
        <v>100</v>
      </c>
      <c r="T25" s="163">
        <f t="shared" si="19"/>
        <v>100</v>
      </c>
      <c r="U25" s="243">
        <f t="shared" si="17"/>
        <v>58730</v>
      </c>
    </row>
    <row r="26" spans="1:22" ht="13.2" x14ac:dyDescent="0.25">
      <c r="A26" s="92">
        <v>19</v>
      </c>
      <c r="B26" s="94" t="s">
        <v>140</v>
      </c>
      <c r="C26" s="60">
        <f>'КРС (2)'!C53</f>
        <v>20741</v>
      </c>
      <c r="D26" s="60">
        <f>'КРС (2)'!D53</f>
        <v>9552</v>
      </c>
      <c r="E26" s="60">
        <f>'КРС (2)'!E53</f>
        <v>9293</v>
      </c>
      <c r="F26" s="60">
        <f>'КРС (2)'!F53</f>
        <v>20741</v>
      </c>
      <c r="G26" s="60">
        <f>'КРС (2)'!G53</f>
        <v>16500</v>
      </c>
      <c r="H26" s="60">
        <f>'КРС (2)'!H53</f>
        <v>7400</v>
      </c>
      <c r="I26" s="181">
        <f t="shared" si="21"/>
        <v>33000</v>
      </c>
      <c r="J26" s="181">
        <f t="shared" si="22"/>
        <v>16500</v>
      </c>
      <c r="K26" s="60">
        <f>'КРС (2)'!K53</f>
        <v>400</v>
      </c>
      <c r="L26" s="181">
        <f t="shared" si="18"/>
        <v>2400</v>
      </c>
      <c r="M26" s="60">
        <f>'КРС (2)'!M53</f>
        <v>200</v>
      </c>
      <c r="N26" s="60">
        <f>'КРС (2)'!N53</f>
        <v>200</v>
      </c>
      <c r="O26" s="60">
        <f>'КРС (2)'!O53</f>
        <v>775</v>
      </c>
      <c r="P26" s="60">
        <f>'КРС (2)'!P53</f>
        <v>775</v>
      </c>
      <c r="Q26" s="60">
        <f>'КРС (2)'!Q53</f>
        <v>2500</v>
      </c>
      <c r="R26" s="60">
        <f>'КРС (2)'!R53</f>
        <v>2500</v>
      </c>
      <c r="S26" s="60">
        <f>'КРС (2)'!S53</f>
        <v>300</v>
      </c>
      <c r="T26" s="163">
        <f t="shared" si="19"/>
        <v>300</v>
      </c>
      <c r="U26" s="243">
        <f t="shared" si="17"/>
        <v>55675</v>
      </c>
    </row>
    <row r="27" spans="1:22" ht="13.2" x14ac:dyDescent="0.25">
      <c r="A27" s="683" t="s">
        <v>354</v>
      </c>
      <c r="B27" s="682"/>
      <c r="C27" s="182">
        <f>C28+C29+C30</f>
        <v>52967</v>
      </c>
      <c r="D27" s="182">
        <f t="shared" ref="D27:U27" si="25">D28+D29+D30</f>
        <v>20420</v>
      </c>
      <c r="E27" s="182">
        <f t="shared" si="25"/>
        <v>28807</v>
      </c>
      <c r="F27" s="182">
        <f t="shared" si="25"/>
        <v>52967</v>
      </c>
      <c r="G27" s="182">
        <f t="shared" si="25"/>
        <v>39500</v>
      </c>
      <c r="H27" s="182">
        <f t="shared" si="25"/>
        <v>21100</v>
      </c>
      <c r="I27" s="182">
        <f t="shared" si="25"/>
        <v>79000</v>
      </c>
      <c r="J27" s="182">
        <f t="shared" si="25"/>
        <v>39500</v>
      </c>
      <c r="K27" s="182">
        <f t="shared" si="25"/>
        <v>1600</v>
      </c>
      <c r="L27" s="182">
        <f t="shared" si="25"/>
        <v>9600</v>
      </c>
      <c r="M27" s="182">
        <f t="shared" si="25"/>
        <v>500</v>
      </c>
      <c r="N27" s="182">
        <f t="shared" si="25"/>
        <v>500</v>
      </c>
      <c r="O27" s="182">
        <f t="shared" si="25"/>
        <v>1995</v>
      </c>
      <c r="P27" s="182">
        <f t="shared" si="25"/>
        <v>1995</v>
      </c>
      <c r="Q27" s="182">
        <f t="shared" si="25"/>
        <v>6350</v>
      </c>
      <c r="R27" s="182">
        <f t="shared" si="25"/>
        <v>6350</v>
      </c>
      <c r="S27" s="182">
        <f t="shared" si="25"/>
        <v>500</v>
      </c>
      <c r="T27" s="182">
        <f t="shared" si="25"/>
        <v>500</v>
      </c>
      <c r="U27" s="182">
        <f t="shared" si="25"/>
        <v>137445</v>
      </c>
      <c r="V27" s="126"/>
    </row>
    <row r="28" spans="1:22" ht="13.2" x14ac:dyDescent="0.25">
      <c r="A28" s="92">
        <v>20</v>
      </c>
      <c r="B28" s="94" t="s">
        <v>107</v>
      </c>
      <c r="C28" s="60">
        <f>'КРС (2)'!C20</f>
        <v>18383</v>
      </c>
      <c r="D28" s="60">
        <f>'КРС (2)'!D20</f>
        <v>6454</v>
      </c>
      <c r="E28" s="60">
        <f>'КРС (2)'!E20</f>
        <v>11544</v>
      </c>
      <c r="F28" s="60">
        <f>'КРС (2)'!F20</f>
        <v>18383</v>
      </c>
      <c r="G28" s="60">
        <f>'КРС (2)'!G20</f>
        <v>13600</v>
      </c>
      <c r="H28" s="60">
        <f>'КРС (2)'!H20</f>
        <v>8150</v>
      </c>
      <c r="I28" s="181">
        <f t="shared" si="21"/>
        <v>27200</v>
      </c>
      <c r="J28" s="181">
        <f t="shared" si="22"/>
        <v>13600</v>
      </c>
      <c r="K28" s="60">
        <f>'КРС (2)'!K20</f>
        <v>800</v>
      </c>
      <c r="L28" s="181">
        <f t="shared" si="18"/>
        <v>4800</v>
      </c>
      <c r="M28" s="60">
        <f>'КРС (2)'!M20</f>
        <v>100</v>
      </c>
      <c r="N28" s="60">
        <f>'КРС (2)'!N20</f>
        <v>100</v>
      </c>
      <c r="O28" s="60">
        <f>'КРС (2)'!O20</f>
        <v>700</v>
      </c>
      <c r="P28" s="60">
        <f>'КРС (2)'!P20</f>
        <v>700</v>
      </c>
      <c r="Q28" s="60">
        <f>'КРС (2)'!Q20</f>
        <v>2200</v>
      </c>
      <c r="R28" s="60">
        <f>'КРС (2)'!R20</f>
        <v>2200</v>
      </c>
      <c r="S28" s="60">
        <f>'КРС (2)'!S20</f>
        <v>300</v>
      </c>
      <c r="T28" s="163">
        <f t="shared" si="19"/>
        <v>300</v>
      </c>
      <c r="U28" s="243">
        <f t="shared" si="17"/>
        <v>48900</v>
      </c>
    </row>
    <row r="29" spans="1:22" s="3" customFormat="1" ht="13.2" x14ac:dyDescent="0.25">
      <c r="A29" s="436">
        <v>21</v>
      </c>
      <c r="B29" s="5" t="s">
        <v>137</v>
      </c>
      <c r="C29" s="12">
        <f>'КРС (2)'!C50</f>
        <v>22043</v>
      </c>
      <c r="D29" s="12">
        <f>'КРС (2)'!D50</f>
        <v>8390</v>
      </c>
      <c r="E29" s="12">
        <f>'КРС (2)'!E50</f>
        <v>10000</v>
      </c>
      <c r="F29" s="12">
        <f>'КРС (2)'!F50</f>
        <v>22043</v>
      </c>
      <c r="G29" s="12">
        <f>'КРС (2)'!G50</f>
        <v>16500</v>
      </c>
      <c r="H29" s="12">
        <f>'КРС (2)'!H50</f>
        <v>7500</v>
      </c>
      <c r="I29" s="163">
        <f t="shared" si="21"/>
        <v>33000</v>
      </c>
      <c r="J29" s="163">
        <f t="shared" si="22"/>
        <v>16500</v>
      </c>
      <c r="K29" s="12">
        <f>'КРС (2)'!K50</f>
        <v>500</v>
      </c>
      <c r="L29" s="163">
        <f t="shared" si="18"/>
        <v>3000</v>
      </c>
      <c r="M29" s="12">
        <f>'КРС (2)'!M50</f>
        <v>200</v>
      </c>
      <c r="N29" s="12">
        <f>'КРС (2)'!N50</f>
        <v>200</v>
      </c>
      <c r="O29" s="12">
        <f>'КРС (2)'!O50</f>
        <v>825</v>
      </c>
      <c r="P29" s="12">
        <f>'КРС (2)'!P50</f>
        <v>825</v>
      </c>
      <c r="Q29" s="12">
        <f>'КРС (2)'!Q50</f>
        <v>2650</v>
      </c>
      <c r="R29" s="12">
        <f>'КРС (2)'!R50</f>
        <v>2650</v>
      </c>
      <c r="S29" s="12">
        <f>'КРС (2)'!S50</f>
        <v>100</v>
      </c>
      <c r="T29" s="163">
        <f t="shared" si="19"/>
        <v>100</v>
      </c>
      <c r="U29" s="243">
        <f t="shared" si="17"/>
        <v>56275</v>
      </c>
    </row>
    <row r="30" spans="1:22" ht="13.2" x14ac:dyDescent="0.25">
      <c r="A30" s="92">
        <v>22</v>
      </c>
      <c r="B30" s="5" t="s">
        <v>144</v>
      </c>
      <c r="C30" s="60">
        <f>'КРС (2)'!C57</f>
        <v>12541</v>
      </c>
      <c r="D30" s="60">
        <f>'КРС (2)'!D57</f>
        <v>5576</v>
      </c>
      <c r="E30" s="60">
        <f>'КРС (2)'!E57</f>
        <v>7263</v>
      </c>
      <c r="F30" s="60">
        <f>'КРС (2)'!F57</f>
        <v>12541</v>
      </c>
      <c r="G30" s="60">
        <f>'КРС (2)'!G57</f>
        <v>9400</v>
      </c>
      <c r="H30" s="60">
        <f>'КРС (2)'!H57</f>
        <v>5450</v>
      </c>
      <c r="I30" s="181">
        <f t="shared" si="21"/>
        <v>18800</v>
      </c>
      <c r="J30" s="181">
        <f t="shared" si="22"/>
        <v>9400</v>
      </c>
      <c r="K30" s="60">
        <f>'КРС (2)'!K57</f>
        <v>300</v>
      </c>
      <c r="L30" s="181">
        <f t="shared" si="18"/>
        <v>1800</v>
      </c>
      <c r="M30" s="60">
        <f>'КРС (2)'!M57</f>
        <v>200</v>
      </c>
      <c r="N30" s="60">
        <f>'КРС (2)'!N57</f>
        <v>200</v>
      </c>
      <c r="O30" s="60">
        <f>'КРС (2)'!O57</f>
        <v>470</v>
      </c>
      <c r="P30" s="60">
        <f>'КРС (2)'!P57</f>
        <v>470</v>
      </c>
      <c r="Q30" s="60">
        <f>'КРС (2)'!Q57</f>
        <v>1500</v>
      </c>
      <c r="R30" s="60">
        <f>'КРС (2)'!R57</f>
        <v>1500</v>
      </c>
      <c r="S30" s="60">
        <f>'КРС (2)'!S57</f>
        <v>100</v>
      </c>
      <c r="T30" s="163">
        <f t="shared" si="19"/>
        <v>100</v>
      </c>
      <c r="U30" s="243">
        <f t="shared" si="17"/>
        <v>32270</v>
      </c>
    </row>
    <row r="31" spans="1:22" ht="13.2" x14ac:dyDescent="0.25">
      <c r="A31" s="683" t="s">
        <v>355</v>
      </c>
      <c r="B31" s="682"/>
      <c r="C31" s="182">
        <f>C32+C33+C34+C35</f>
        <v>51609</v>
      </c>
      <c r="D31" s="182">
        <f t="shared" ref="D31:U31" si="26">D32+D33+D34+D35</f>
        <v>23232</v>
      </c>
      <c r="E31" s="182">
        <f t="shared" si="26"/>
        <v>22050</v>
      </c>
      <c r="F31" s="182">
        <f t="shared" si="26"/>
        <v>51609</v>
      </c>
      <c r="G31" s="182">
        <f t="shared" si="26"/>
        <v>38600</v>
      </c>
      <c r="H31" s="182">
        <f t="shared" si="26"/>
        <v>16790</v>
      </c>
      <c r="I31" s="182">
        <f t="shared" si="26"/>
        <v>77200</v>
      </c>
      <c r="J31" s="182">
        <f t="shared" si="26"/>
        <v>38600</v>
      </c>
      <c r="K31" s="182">
        <f t="shared" si="26"/>
        <v>1600</v>
      </c>
      <c r="L31" s="182">
        <f t="shared" si="26"/>
        <v>9600</v>
      </c>
      <c r="M31" s="182">
        <f t="shared" si="26"/>
        <v>800</v>
      </c>
      <c r="N31" s="182">
        <f t="shared" si="26"/>
        <v>800</v>
      </c>
      <c r="O31" s="182">
        <f t="shared" si="26"/>
        <v>1965</v>
      </c>
      <c r="P31" s="182">
        <f t="shared" si="26"/>
        <v>1965</v>
      </c>
      <c r="Q31" s="182">
        <f t="shared" si="26"/>
        <v>6250</v>
      </c>
      <c r="R31" s="182">
        <f t="shared" si="26"/>
        <v>6250</v>
      </c>
      <c r="S31" s="182">
        <f t="shared" si="26"/>
        <v>1950</v>
      </c>
      <c r="T31" s="182">
        <f t="shared" si="26"/>
        <v>1950</v>
      </c>
      <c r="U31" s="182">
        <f t="shared" si="26"/>
        <v>136365</v>
      </c>
      <c r="V31" s="126"/>
    </row>
    <row r="32" spans="1:22" s="3" customFormat="1" ht="13.2" x14ac:dyDescent="0.25">
      <c r="A32" s="436">
        <v>23</v>
      </c>
      <c r="B32" s="5" t="s">
        <v>99</v>
      </c>
      <c r="C32" s="12">
        <f>'КРС (2)'!C12</f>
        <v>13306</v>
      </c>
      <c r="D32" s="12">
        <f>'КРС (2)'!D12</f>
        <v>6249</v>
      </c>
      <c r="E32" s="12">
        <f>'КРС (2)'!E12</f>
        <v>6255</v>
      </c>
      <c r="F32" s="12">
        <f>'КРС (2)'!F12</f>
        <v>13306</v>
      </c>
      <c r="G32" s="12">
        <f>'КРС (2)'!G12</f>
        <v>9900</v>
      </c>
      <c r="H32" s="12">
        <f>'КРС (2)'!H12</f>
        <v>4900</v>
      </c>
      <c r="I32" s="163">
        <f t="shared" si="21"/>
        <v>19800</v>
      </c>
      <c r="J32" s="163">
        <f t="shared" si="22"/>
        <v>9900</v>
      </c>
      <c r="K32" s="12">
        <f>'КРС (2)'!K12</f>
        <v>300</v>
      </c>
      <c r="L32" s="163">
        <f t="shared" si="18"/>
        <v>1800</v>
      </c>
      <c r="M32" s="12">
        <f>'КРС (2)'!M12</f>
        <v>100</v>
      </c>
      <c r="N32" s="12">
        <f>'КРС (2)'!N12</f>
        <v>100</v>
      </c>
      <c r="O32" s="12">
        <f>'КРС (2)'!O12</f>
        <v>520</v>
      </c>
      <c r="P32" s="12">
        <f>'КРС (2)'!P12</f>
        <v>520</v>
      </c>
      <c r="Q32" s="12">
        <f>'КРС (2)'!Q12</f>
        <v>1590</v>
      </c>
      <c r="R32" s="12">
        <f>'КРС (2)'!R12</f>
        <v>1590</v>
      </c>
      <c r="S32" s="12">
        <f>'КРС (2)'!S12</f>
        <v>1900</v>
      </c>
      <c r="T32" s="163">
        <f t="shared" si="19"/>
        <v>1900</v>
      </c>
      <c r="U32" s="243">
        <f t="shared" si="17"/>
        <v>35610</v>
      </c>
    </row>
    <row r="33" spans="1:22" ht="13.2" x14ac:dyDescent="0.25">
      <c r="A33" s="92">
        <v>24</v>
      </c>
      <c r="B33" s="5" t="s">
        <v>120</v>
      </c>
      <c r="C33" s="60">
        <f>'КРС (2)'!C33</f>
        <v>8079</v>
      </c>
      <c r="D33" s="60">
        <f>'КРС (2)'!D33</f>
        <v>3932</v>
      </c>
      <c r="E33" s="60">
        <f>'КРС (2)'!E33</f>
        <v>3691</v>
      </c>
      <c r="F33" s="60">
        <f>'КРС (2)'!F33</f>
        <v>8079</v>
      </c>
      <c r="G33" s="60">
        <f>'КРС (2)'!G33</f>
        <v>6000</v>
      </c>
      <c r="H33" s="60">
        <f>'КРС (2)'!H33</f>
        <v>2770</v>
      </c>
      <c r="I33" s="181">
        <f t="shared" si="21"/>
        <v>12000</v>
      </c>
      <c r="J33" s="181">
        <f t="shared" si="22"/>
        <v>6000</v>
      </c>
      <c r="K33" s="60">
        <f>'КРС (2)'!K33</f>
        <v>300</v>
      </c>
      <c r="L33" s="181">
        <f t="shared" si="18"/>
        <v>1800</v>
      </c>
      <c r="M33" s="60">
        <f>'КРС (2)'!M33</f>
        <v>200</v>
      </c>
      <c r="N33" s="60">
        <f>'КРС (2)'!N33</f>
        <v>200</v>
      </c>
      <c r="O33" s="60">
        <f>'КРС (2)'!O33</f>
        <v>300</v>
      </c>
      <c r="P33" s="60">
        <f>'КРС (2)'!P33</f>
        <v>300</v>
      </c>
      <c r="Q33" s="60">
        <f>'КРС (2)'!Q33</f>
        <v>1000</v>
      </c>
      <c r="R33" s="60">
        <f>'КРС (2)'!R33</f>
        <v>1000</v>
      </c>
      <c r="S33" s="60">
        <f>'КРС (2)'!S33</f>
        <v>0</v>
      </c>
      <c r="T33" s="163">
        <f t="shared" si="19"/>
        <v>0</v>
      </c>
      <c r="U33" s="243">
        <f t="shared" si="17"/>
        <v>21300</v>
      </c>
    </row>
    <row r="34" spans="1:22" ht="13.2" x14ac:dyDescent="0.25">
      <c r="A34" s="92">
        <v>25</v>
      </c>
      <c r="B34" s="94" t="s">
        <v>124</v>
      </c>
      <c r="C34" s="60">
        <f>'КРС (2)'!C37</f>
        <v>15797</v>
      </c>
      <c r="D34" s="60">
        <f>'КРС (2)'!D37</f>
        <v>7085</v>
      </c>
      <c r="E34" s="60">
        <f>'КРС (2)'!E37</f>
        <v>6690</v>
      </c>
      <c r="F34" s="60">
        <f>'КРС (2)'!F37</f>
        <v>15797</v>
      </c>
      <c r="G34" s="60">
        <f>'КРС (2)'!G37</f>
        <v>11800</v>
      </c>
      <c r="H34" s="60">
        <f>'КРС (2)'!H37</f>
        <v>5020</v>
      </c>
      <c r="I34" s="181">
        <f t="shared" si="21"/>
        <v>23600</v>
      </c>
      <c r="J34" s="181">
        <f t="shared" si="22"/>
        <v>11800</v>
      </c>
      <c r="K34" s="60">
        <f>'КРС (2)'!K37</f>
        <v>500</v>
      </c>
      <c r="L34" s="181">
        <f t="shared" si="18"/>
        <v>3000</v>
      </c>
      <c r="M34" s="60">
        <f>'КРС (2)'!M37</f>
        <v>100</v>
      </c>
      <c r="N34" s="60">
        <f>'КРС (2)'!N37</f>
        <v>100</v>
      </c>
      <c r="O34" s="60">
        <f>'КРС (2)'!O37</f>
        <v>600</v>
      </c>
      <c r="P34" s="60">
        <f>'КРС (2)'!P37</f>
        <v>600</v>
      </c>
      <c r="Q34" s="60">
        <f>'КРС (2)'!Q37</f>
        <v>1900</v>
      </c>
      <c r="R34" s="60">
        <f>'КРС (2)'!R37</f>
        <v>1900</v>
      </c>
      <c r="S34" s="60">
        <f>'КРС (2)'!S37</f>
        <v>50</v>
      </c>
      <c r="T34" s="163">
        <f t="shared" si="19"/>
        <v>50</v>
      </c>
      <c r="U34" s="243">
        <f t="shared" si="17"/>
        <v>41050</v>
      </c>
    </row>
    <row r="35" spans="1:22" ht="13.2" x14ac:dyDescent="0.25">
      <c r="A35" s="92">
        <v>26</v>
      </c>
      <c r="B35" s="94" t="s">
        <v>145</v>
      </c>
      <c r="C35" s="60">
        <f>'КРС (2)'!C58</f>
        <v>14427</v>
      </c>
      <c r="D35" s="60">
        <f>'КРС (2)'!D58</f>
        <v>5966</v>
      </c>
      <c r="E35" s="60">
        <f>'КРС (2)'!E58</f>
        <v>5414</v>
      </c>
      <c r="F35" s="60">
        <f>'КРС (2)'!F58</f>
        <v>14427</v>
      </c>
      <c r="G35" s="60">
        <f>'КРС (2)'!G58</f>
        <v>10900</v>
      </c>
      <c r="H35" s="60">
        <f>'КРС (2)'!H58</f>
        <v>4100</v>
      </c>
      <c r="I35" s="181">
        <f t="shared" si="21"/>
        <v>21800</v>
      </c>
      <c r="J35" s="181">
        <f t="shared" si="22"/>
        <v>10900</v>
      </c>
      <c r="K35" s="60">
        <f>'КРС (2)'!K58</f>
        <v>500</v>
      </c>
      <c r="L35" s="181">
        <f t="shared" si="18"/>
        <v>3000</v>
      </c>
      <c r="M35" s="60">
        <f>'КРС (2)'!M58</f>
        <v>400</v>
      </c>
      <c r="N35" s="60">
        <f>'КРС (2)'!N58</f>
        <v>400</v>
      </c>
      <c r="O35" s="60">
        <f>'КРС (2)'!O58</f>
        <v>545</v>
      </c>
      <c r="P35" s="60">
        <f>'КРС (2)'!P58</f>
        <v>545</v>
      </c>
      <c r="Q35" s="60">
        <f>'КРС (2)'!Q58</f>
        <v>1760</v>
      </c>
      <c r="R35" s="60">
        <f>'КРС (2)'!R58</f>
        <v>1760</v>
      </c>
      <c r="S35" s="60">
        <f>'КРС (2)'!S58</f>
        <v>0</v>
      </c>
      <c r="T35" s="163">
        <f t="shared" si="19"/>
        <v>0</v>
      </c>
      <c r="U35" s="243">
        <f t="shared" si="17"/>
        <v>38405</v>
      </c>
    </row>
    <row r="36" spans="1:22" ht="13.2" x14ac:dyDescent="0.25">
      <c r="A36" s="683" t="s">
        <v>349</v>
      </c>
      <c r="B36" s="682"/>
      <c r="C36" s="182">
        <f>C37+C38+C39+C40+C41</f>
        <v>92835</v>
      </c>
      <c r="D36" s="182">
        <f t="shared" ref="D36:U36" si="27">D37+D38+D39+D40+D41</f>
        <v>38922</v>
      </c>
      <c r="E36" s="182">
        <f t="shared" si="27"/>
        <v>50560</v>
      </c>
      <c r="F36" s="182">
        <f t="shared" si="27"/>
        <v>92835</v>
      </c>
      <c r="G36" s="182">
        <f t="shared" si="27"/>
        <v>70000</v>
      </c>
      <c r="H36" s="182">
        <f t="shared" si="27"/>
        <v>36690</v>
      </c>
      <c r="I36" s="182">
        <f t="shared" si="27"/>
        <v>140000</v>
      </c>
      <c r="J36" s="182">
        <f t="shared" si="27"/>
        <v>70000</v>
      </c>
      <c r="K36" s="182">
        <f t="shared" si="27"/>
        <v>2400</v>
      </c>
      <c r="L36" s="182">
        <f t="shared" si="27"/>
        <v>14400</v>
      </c>
      <c r="M36" s="182">
        <f t="shared" si="27"/>
        <v>900</v>
      </c>
      <c r="N36" s="182">
        <f t="shared" si="27"/>
        <v>900</v>
      </c>
      <c r="O36" s="182">
        <f t="shared" si="27"/>
        <v>3585</v>
      </c>
      <c r="P36" s="182">
        <f t="shared" si="27"/>
        <v>3585</v>
      </c>
      <c r="Q36" s="182">
        <f t="shared" si="27"/>
        <v>11500</v>
      </c>
      <c r="R36" s="182">
        <f t="shared" si="27"/>
        <v>11500</v>
      </c>
      <c r="S36" s="182">
        <f t="shared" si="27"/>
        <v>1050</v>
      </c>
      <c r="T36" s="182">
        <f t="shared" si="27"/>
        <v>1050</v>
      </c>
      <c r="U36" s="182">
        <f t="shared" si="27"/>
        <v>241435</v>
      </c>
      <c r="V36" s="126"/>
    </row>
    <row r="37" spans="1:22" s="3" customFormat="1" ht="13.2" x14ac:dyDescent="0.25">
      <c r="A37" s="241">
        <v>27</v>
      </c>
      <c r="B37" s="242" t="s">
        <v>94</v>
      </c>
      <c r="C37" s="228">
        <f>'КРС (2)'!C6</f>
        <v>23523</v>
      </c>
      <c r="D37" s="228">
        <f>'КРС (2)'!D6</f>
        <v>9256</v>
      </c>
      <c r="E37" s="228">
        <f>'КРС (2)'!E6</f>
        <v>16519</v>
      </c>
      <c r="F37" s="228">
        <f>'КРС (2)'!F6</f>
        <v>23523</v>
      </c>
      <c r="G37" s="228">
        <f>'КРС (2)'!G6</f>
        <v>16700</v>
      </c>
      <c r="H37" s="228">
        <f>'КРС (2)'!H6</f>
        <v>11550</v>
      </c>
      <c r="I37" s="163">
        <f t="shared" si="21"/>
        <v>33400</v>
      </c>
      <c r="J37" s="163">
        <f t="shared" si="22"/>
        <v>16700</v>
      </c>
      <c r="K37" s="228">
        <f>'КРС (2)'!K6</f>
        <v>600</v>
      </c>
      <c r="L37" s="228">
        <f>'КРС (2)'!L6</f>
        <v>3600</v>
      </c>
      <c r="M37" s="228">
        <f>'КРС (2)'!M6</f>
        <v>200</v>
      </c>
      <c r="N37" s="228">
        <f>'КРС (2)'!N6</f>
        <v>200</v>
      </c>
      <c r="O37" s="228">
        <f>'КРС (2)'!O6</f>
        <v>890</v>
      </c>
      <c r="P37" s="228">
        <f>'КРС (2)'!P6</f>
        <v>890</v>
      </c>
      <c r="Q37" s="228">
        <f>'КРС (2)'!Q6</f>
        <v>2850</v>
      </c>
      <c r="R37" s="228">
        <f>'КРС (2)'!R6</f>
        <v>2850</v>
      </c>
      <c r="S37" s="228">
        <f>'КРС (2)'!S6</f>
        <v>0</v>
      </c>
      <c r="T37" s="228">
        <f>'КРС (2)'!T6</f>
        <v>0</v>
      </c>
      <c r="U37" s="243">
        <f t="shared" si="17"/>
        <v>57640</v>
      </c>
      <c r="V37" s="234"/>
    </row>
    <row r="38" spans="1:22" ht="13.2" x14ac:dyDescent="0.25">
      <c r="A38" s="263">
        <v>28</v>
      </c>
      <c r="B38" s="5" t="s">
        <v>100</v>
      </c>
      <c r="C38" s="60">
        <f>'КРС (2)'!C13</f>
        <v>11737</v>
      </c>
      <c r="D38" s="60">
        <f>'КРС (2)'!D13</f>
        <v>5130</v>
      </c>
      <c r="E38" s="60">
        <f>'КРС (2)'!E13</f>
        <v>5328</v>
      </c>
      <c r="F38" s="60">
        <f>'КРС (2)'!F13</f>
        <v>11737</v>
      </c>
      <c r="G38" s="60">
        <f>'КРС (2)'!G13</f>
        <v>8400</v>
      </c>
      <c r="H38" s="60">
        <f>'КРС (2)'!H13</f>
        <v>4000</v>
      </c>
      <c r="I38" s="181">
        <f t="shared" si="21"/>
        <v>16800</v>
      </c>
      <c r="J38" s="181">
        <f t="shared" si="22"/>
        <v>8400</v>
      </c>
      <c r="K38" s="60">
        <f>'КРС (2)'!K13</f>
        <v>800</v>
      </c>
      <c r="L38" s="181">
        <f t="shared" si="18"/>
        <v>4800</v>
      </c>
      <c r="M38" s="60">
        <f>'КРС (2)'!M13</f>
        <v>300</v>
      </c>
      <c r="N38" s="60">
        <f>'КРС (2)'!N13</f>
        <v>300</v>
      </c>
      <c r="O38" s="60">
        <f>'КРС (2)'!O13</f>
        <v>445</v>
      </c>
      <c r="P38" s="60">
        <f>'КРС (2)'!P13</f>
        <v>445</v>
      </c>
      <c r="Q38" s="60">
        <f>'КРС (2)'!Q13</f>
        <v>1430</v>
      </c>
      <c r="R38" s="60">
        <f>'КРС (2)'!R13</f>
        <v>1430</v>
      </c>
      <c r="S38" s="60">
        <f>'КРС (2)'!S13</f>
        <v>0</v>
      </c>
      <c r="T38" s="163">
        <f t="shared" si="19"/>
        <v>0</v>
      </c>
      <c r="U38" s="243">
        <f t="shared" si="17"/>
        <v>32175</v>
      </c>
    </row>
    <row r="39" spans="1:22" ht="13.2" x14ac:dyDescent="0.25">
      <c r="A39" s="263">
        <v>29</v>
      </c>
      <c r="B39" s="94" t="s">
        <v>103</v>
      </c>
      <c r="C39" s="60">
        <f>'КРС (2)'!C16</f>
        <v>18318</v>
      </c>
      <c r="D39" s="60">
        <f>'КРС (2)'!D16</f>
        <v>8653</v>
      </c>
      <c r="E39" s="60">
        <f>'КРС (2)'!E16</f>
        <v>8946</v>
      </c>
      <c r="F39" s="60">
        <f>'КРС (2)'!F16</f>
        <v>18318</v>
      </c>
      <c r="G39" s="60">
        <f>'КРС (2)'!G16</f>
        <v>13700</v>
      </c>
      <c r="H39" s="60">
        <f>'КРС (2)'!H16</f>
        <v>6310</v>
      </c>
      <c r="I39" s="181">
        <f t="shared" si="21"/>
        <v>27400</v>
      </c>
      <c r="J39" s="181">
        <f t="shared" si="22"/>
        <v>13700</v>
      </c>
      <c r="K39" s="60">
        <f>'КРС (2)'!K16</f>
        <v>200</v>
      </c>
      <c r="L39" s="181">
        <f t="shared" si="18"/>
        <v>1200</v>
      </c>
      <c r="M39" s="60">
        <f>'КРС (2)'!M16</f>
        <v>100</v>
      </c>
      <c r="N39" s="60">
        <f>'КРС (2)'!N16</f>
        <v>100</v>
      </c>
      <c r="O39" s="60">
        <f>'КРС (2)'!O16</f>
        <v>690</v>
      </c>
      <c r="P39" s="60">
        <f>'КРС (2)'!P16</f>
        <v>690</v>
      </c>
      <c r="Q39" s="60">
        <f>'КРС (2)'!Q16</f>
        <v>2200</v>
      </c>
      <c r="R39" s="60">
        <f>'КРС (2)'!R16</f>
        <v>2200</v>
      </c>
      <c r="S39" s="60">
        <f>'КРС (2)'!S16</f>
        <v>50</v>
      </c>
      <c r="T39" s="163">
        <f t="shared" si="19"/>
        <v>50</v>
      </c>
      <c r="U39" s="243">
        <f t="shared" si="17"/>
        <v>45340</v>
      </c>
    </row>
    <row r="40" spans="1:22" ht="13.2" x14ac:dyDescent="0.25">
      <c r="A40" s="263">
        <v>30</v>
      </c>
      <c r="B40" s="94" t="s">
        <v>114</v>
      </c>
      <c r="C40" s="60">
        <f>'КРС (2)'!C27</f>
        <v>9543</v>
      </c>
      <c r="D40" s="60">
        <f>'КРС (2)'!D27</f>
        <v>3861</v>
      </c>
      <c r="E40" s="60">
        <f>'КРС (2)'!E27</f>
        <v>6300</v>
      </c>
      <c r="F40" s="60">
        <f>'КРС (2)'!F27</f>
        <v>9543</v>
      </c>
      <c r="G40" s="60">
        <f>'КРС (2)'!G27</f>
        <v>9200</v>
      </c>
      <c r="H40" s="60">
        <f>'КРС (2)'!H27</f>
        <v>4730</v>
      </c>
      <c r="I40" s="181">
        <f t="shared" si="21"/>
        <v>18400</v>
      </c>
      <c r="J40" s="181">
        <f t="shared" si="22"/>
        <v>9200</v>
      </c>
      <c r="K40" s="60">
        <f>'КРС (2)'!K27</f>
        <v>400</v>
      </c>
      <c r="L40" s="181">
        <f t="shared" si="18"/>
        <v>2400</v>
      </c>
      <c r="M40" s="60">
        <f>'КРС (2)'!M27</f>
        <v>200</v>
      </c>
      <c r="N40" s="60">
        <f>'КРС (2)'!N27</f>
        <v>200</v>
      </c>
      <c r="O40" s="60">
        <f>'КРС (2)'!O27</f>
        <v>460</v>
      </c>
      <c r="P40" s="60">
        <f>'КРС (2)'!P27</f>
        <v>460</v>
      </c>
      <c r="Q40" s="60">
        <f>'КРС (2)'!Q27</f>
        <v>1500</v>
      </c>
      <c r="R40" s="60">
        <f>'КРС (2)'!R27</f>
        <v>1500</v>
      </c>
      <c r="S40" s="60">
        <f>'КРС (2)'!S27</f>
        <v>0</v>
      </c>
      <c r="T40" s="163">
        <f t="shared" si="19"/>
        <v>0</v>
      </c>
      <c r="U40" s="243">
        <f t="shared" si="17"/>
        <v>32160</v>
      </c>
    </row>
    <row r="41" spans="1:22" s="3" customFormat="1" ht="13.2" x14ac:dyDescent="0.25">
      <c r="A41" s="241">
        <v>31</v>
      </c>
      <c r="B41" s="236" t="s">
        <v>131</v>
      </c>
      <c r="C41" s="228">
        <f>'КРС (2)'!C44</f>
        <v>29714</v>
      </c>
      <c r="D41" s="228">
        <f>'КРС (2)'!D44</f>
        <v>12022</v>
      </c>
      <c r="E41" s="228">
        <f>'КРС (2)'!E44</f>
        <v>13467</v>
      </c>
      <c r="F41" s="228">
        <f>'КРС (2)'!F44</f>
        <v>29714</v>
      </c>
      <c r="G41" s="228">
        <f>'КРС (2)'!G44</f>
        <v>22000</v>
      </c>
      <c r="H41" s="228">
        <f>'КРС (2)'!H44</f>
        <v>10100</v>
      </c>
      <c r="I41" s="163">
        <f t="shared" si="21"/>
        <v>44000</v>
      </c>
      <c r="J41" s="163">
        <f t="shared" si="22"/>
        <v>22000</v>
      </c>
      <c r="K41" s="228">
        <f>'КРС (2)'!K44</f>
        <v>400</v>
      </c>
      <c r="L41" s="228">
        <f>'КРС (2)'!L44</f>
        <v>2400</v>
      </c>
      <c r="M41" s="228">
        <f>'КРС (2)'!M44</f>
        <v>100</v>
      </c>
      <c r="N41" s="228">
        <f>'КРС (2)'!N44</f>
        <v>100</v>
      </c>
      <c r="O41" s="228">
        <f>'КРС (2)'!O44</f>
        <v>1100</v>
      </c>
      <c r="P41" s="228">
        <f>'КРС (2)'!P44</f>
        <v>1100</v>
      </c>
      <c r="Q41" s="228">
        <f>'КРС (2)'!Q44</f>
        <v>3520</v>
      </c>
      <c r="R41" s="228">
        <f>'КРС (2)'!R44</f>
        <v>3520</v>
      </c>
      <c r="S41" s="228">
        <f>'КРС (2)'!S44</f>
        <v>1000</v>
      </c>
      <c r="T41" s="228">
        <f>'КРС (2)'!T44</f>
        <v>1000</v>
      </c>
      <c r="U41" s="243">
        <f t="shared" si="17"/>
        <v>74120</v>
      </c>
    </row>
    <row r="42" spans="1:22" s="3" customFormat="1" ht="13.2" x14ac:dyDescent="0.25">
      <c r="A42" s="449"/>
      <c r="B42" s="498" t="s">
        <v>368</v>
      </c>
      <c r="C42" s="447">
        <f>C43+C44</f>
        <v>48263</v>
      </c>
      <c r="D42" s="447">
        <f t="shared" ref="D42:E42" si="28">D43+D44</f>
        <v>21252</v>
      </c>
      <c r="E42" s="447">
        <f t="shared" si="28"/>
        <v>39351</v>
      </c>
      <c r="F42" s="447">
        <f t="shared" ref="F42" si="29">F43+F44</f>
        <v>48263</v>
      </c>
      <c r="G42" s="447">
        <f t="shared" ref="G42" si="30">G43+G44</f>
        <v>35750</v>
      </c>
      <c r="H42" s="447">
        <f t="shared" ref="H42" si="31">H43+H44</f>
        <v>28700</v>
      </c>
      <c r="I42" s="447">
        <f t="shared" ref="I42" si="32">I43+I44</f>
        <v>71500</v>
      </c>
      <c r="J42" s="447">
        <f t="shared" ref="J42" si="33">J43+J44</f>
        <v>35750</v>
      </c>
      <c r="K42" s="447">
        <f t="shared" ref="K42" si="34">K43+K44</f>
        <v>500</v>
      </c>
      <c r="L42" s="447">
        <f t="shared" ref="L42" si="35">L43+L44</f>
        <v>3000</v>
      </c>
      <c r="M42" s="447">
        <f t="shared" ref="M42" si="36">M43+M44</f>
        <v>200</v>
      </c>
      <c r="N42" s="447">
        <f t="shared" ref="N42" si="37">N43+N44</f>
        <v>200</v>
      </c>
      <c r="O42" s="447">
        <f t="shared" ref="O42" si="38">O43+O44</f>
        <v>1890</v>
      </c>
      <c r="P42" s="447">
        <f t="shared" ref="P42" si="39">P43+P44</f>
        <v>1890</v>
      </c>
      <c r="Q42" s="447">
        <f t="shared" ref="Q42" si="40">Q43+Q44</f>
        <v>5858</v>
      </c>
      <c r="R42" s="447">
        <f t="shared" ref="R42" si="41">R43+R44</f>
        <v>5858</v>
      </c>
      <c r="S42" s="447">
        <f t="shared" ref="S42" si="42">S43+S44</f>
        <v>100</v>
      </c>
      <c r="T42" s="447">
        <f t="shared" ref="T42" si="43">T43+T44</f>
        <v>100</v>
      </c>
      <c r="U42" s="447">
        <f t="shared" ref="U42" si="44">U43+U44</f>
        <v>118298</v>
      </c>
    </row>
    <row r="43" spans="1:22" s="3" customFormat="1" ht="13.2" x14ac:dyDescent="0.25">
      <c r="A43" s="499"/>
      <c r="B43" s="236" t="s">
        <v>93</v>
      </c>
      <c r="C43" s="228">
        <f>'КРС (2)'!C5</f>
        <v>32316</v>
      </c>
      <c r="D43" s="228">
        <f>'КРС (2)'!D5</f>
        <v>14610</v>
      </c>
      <c r="E43" s="228">
        <f>'КРС (2)'!E5</f>
        <v>25750</v>
      </c>
      <c r="F43" s="228">
        <f>'КРС (2)'!F5</f>
        <v>32316</v>
      </c>
      <c r="G43" s="228">
        <f>'КРС (2)'!G5</f>
        <v>22950</v>
      </c>
      <c r="H43" s="228">
        <f>'КРС (2)'!H5</f>
        <v>18200</v>
      </c>
      <c r="I43" s="163">
        <f>G43*2</f>
        <v>45900</v>
      </c>
      <c r="J43" s="181">
        <f>G43</f>
        <v>22950</v>
      </c>
      <c r="K43" s="228">
        <f>'КРС (2)'!K5</f>
        <v>200</v>
      </c>
      <c r="L43" s="228">
        <f>'КРС (2)'!L5</f>
        <v>1200</v>
      </c>
      <c r="M43" s="228">
        <f>'КРС (2)'!M5</f>
        <v>100</v>
      </c>
      <c r="N43" s="228">
        <f>'КРС (2)'!N5</f>
        <v>100</v>
      </c>
      <c r="O43" s="228">
        <f>'КРС (2)'!O5</f>
        <v>1250</v>
      </c>
      <c r="P43" s="228">
        <f>'КРС (2)'!P5</f>
        <v>1250</v>
      </c>
      <c r="Q43" s="228">
        <f>'КРС (2)'!Q5</f>
        <v>3808</v>
      </c>
      <c r="R43" s="228">
        <f>'КРС (2)'!R5</f>
        <v>3808</v>
      </c>
      <c r="S43" s="228">
        <f>'КРС (2)'!S5</f>
        <v>100</v>
      </c>
      <c r="T43" s="228">
        <f>'КРС (2)'!T5</f>
        <v>100</v>
      </c>
      <c r="U43" s="243">
        <f>T43+N43+L43+J43+I43+R43+P43</f>
        <v>75308</v>
      </c>
      <c r="V43" s="234"/>
    </row>
    <row r="44" spans="1:22" ht="13.2" x14ac:dyDescent="0.25">
      <c r="A44" s="272">
        <v>32</v>
      </c>
      <c r="B44" s="94" t="s">
        <v>102</v>
      </c>
      <c r="C44" s="12">
        <f>'КРС (2)'!C15</f>
        <v>15947</v>
      </c>
      <c r="D44" s="12">
        <f>'КРС (2)'!D15</f>
        <v>6642</v>
      </c>
      <c r="E44" s="12">
        <f>'КРС (2)'!E15</f>
        <v>13601</v>
      </c>
      <c r="F44" s="12">
        <f>'КРС (2)'!F15</f>
        <v>15947</v>
      </c>
      <c r="G44" s="12">
        <f>'КРС (2)'!G15</f>
        <v>12800</v>
      </c>
      <c r="H44" s="12">
        <f>'КРС (2)'!H15</f>
        <v>10500</v>
      </c>
      <c r="I44" s="163">
        <f>G44*2</f>
        <v>25600</v>
      </c>
      <c r="J44" s="181">
        <f t="shared" si="22"/>
        <v>12800</v>
      </c>
      <c r="K44" s="60">
        <f>'КРС (2)'!K15</f>
        <v>300</v>
      </c>
      <c r="L44" s="181">
        <f t="shared" si="18"/>
        <v>1800</v>
      </c>
      <c r="M44" s="60">
        <f>'КРС (2)'!M15</f>
        <v>100</v>
      </c>
      <c r="N44" s="60">
        <f>'КРС (2)'!N15</f>
        <v>100</v>
      </c>
      <c r="O44" s="60">
        <f>'КРС (2)'!O15</f>
        <v>640</v>
      </c>
      <c r="P44" s="60">
        <f>'КРС (2)'!P15</f>
        <v>640</v>
      </c>
      <c r="Q44" s="60">
        <f>'КРС (2)'!Q15</f>
        <v>2050</v>
      </c>
      <c r="R44" s="60">
        <f>'КРС (2)'!R15</f>
        <v>2050</v>
      </c>
      <c r="S44" s="60">
        <f>'КРС (2)'!S15</f>
        <v>0</v>
      </c>
      <c r="T44" s="163">
        <f t="shared" si="19"/>
        <v>0</v>
      </c>
      <c r="U44" s="243">
        <f t="shared" si="17"/>
        <v>42990</v>
      </c>
    </row>
    <row r="45" spans="1:22" ht="13.2" x14ac:dyDescent="0.25">
      <c r="A45" s="450"/>
      <c r="B45" s="497" t="s">
        <v>139</v>
      </c>
      <c r="C45" s="447">
        <f>C46</f>
        <v>23259</v>
      </c>
      <c r="D45" s="447">
        <f t="shared" ref="D45:E45" si="45">D46</f>
        <v>8908</v>
      </c>
      <c r="E45" s="447">
        <f t="shared" si="45"/>
        <v>18509</v>
      </c>
      <c r="F45" s="447">
        <f t="shared" ref="F45" si="46">F46</f>
        <v>23259</v>
      </c>
      <c r="G45" s="447">
        <f t="shared" ref="G45" si="47">G46</f>
        <v>17400</v>
      </c>
      <c r="H45" s="447">
        <f t="shared" ref="H45" si="48">H46</f>
        <v>13100</v>
      </c>
      <c r="I45" s="447">
        <f t="shared" ref="I45" si="49">I46</f>
        <v>34800</v>
      </c>
      <c r="J45" s="447">
        <f t="shared" ref="J45" si="50">J46</f>
        <v>17400</v>
      </c>
      <c r="K45" s="447">
        <f t="shared" ref="K45" si="51">K46</f>
        <v>500</v>
      </c>
      <c r="L45" s="447">
        <f t="shared" ref="L45" si="52">L46</f>
        <v>3000</v>
      </c>
      <c r="M45" s="447">
        <f t="shared" ref="M45" si="53">M46</f>
        <v>200</v>
      </c>
      <c r="N45" s="447">
        <f t="shared" ref="N45" si="54">N46</f>
        <v>200</v>
      </c>
      <c r="O45" s="447">
        <f t="shared" ref="O45" si="55">O46</f>
        <v>870</v>
      </c>
      <c r="P45" s="447">
        <f t="shared" ref="P45" si="56">P46</f>
        <v>870</v>
      </c>
      <c r="Q45" s="447">
        <f t="shared" ref="Q45" si="57">Q46</f>
        <v>2800</v>
      </c>
      <c r="R45" s="447">
        <f t="shared" ref="R45" si="58">R46</f>
        <v>2800</v>
      </c>
      <c r="S45" s="447">
        <f t="shared" ref="S45" si="59">S46</f>
        <v>0</v>
      </c>
      <c r="T45" s="447">
        <f t="shared" ref="T45" si="60">T46</f>
        <v>0</v>
      </c>
      <c r="U45" s="447">
        <f t="shared" ref="U45" si="61">U46</f>
        <v>59070</v>
      </c>
    </row>
    <row r="46" spans="1:22" ht="13.2" x14ac:dyDescent="0.25">
      <c r="A46" s="274">
        <v>33</v>
      </c>
      <c r="B46" s="276" t="s">
        <v>139</v>
      </c>
      <c r="C46" s="228">
        <f>'КРС (2)'!C52</f>
        <v>23259</v>
      </c>
      <c r="D46" s="228">
        <f>'КРС (2)'!D52</f>
        <v>8908</v>
      </c>
      <c r="E46" s="228">
        <f>'КРС (2)'!E52</f>
        <v>18509</v>
      </c>
      <c r="F46" s="228">
        <f>'КРС (2)'!F52</f>
        <v>23259</v>
      </c>
      <c r="G46" s="228">
        <f>'КРС (2)'!G52</f>
        <v>17400</v>
      </c>
      <c r="H46" s="228">
        <f>'КРС (2)'!H52</f>
        <v>13100</v>
      </c>
      <c r="I46" s="163">
        <f>G46*2</f>
        <v>34800</v>
      </c>
      <c r="J46" s="181">
        <f t="shared" si="22"/>
        <v>17400</v>
      </c>
      <c r="K46" s="232">
        <f>'КРС (2)'!K52</f>
        <v>500</v>
      </c>
      <c r="L46" s="232">
        <f>'КРС (2)'!L52</f>
        <v>3000</v>
      </c>
      <c r="M46" s="232">
        <f>'КРС (2)'!M52</f>
        <v>200</v>
      </c>
      <c r="N46" s="232">
        <f>'КРС (2)'!N52</f>
        <v>200</v>
      </c>
      <c r="O46" s="232">
        <f>'КРС (2)'!O52</f>
        <v>870</v>
      </c>
      <c r="P46" s="232">
        <f>'КРС (2)'!P52</f>
        <v>870</v>
      </c>
      <c r="Q46" s="232">
        <f>'КРС (2)'!Q52</f>
        <v>2800</v>
      </c>
      <c r="R46" s="232">
        <f>'КРС (2)'!R52</f>
        <v>2800</v>
      </c>
      <c r="S46" s="232">
        <f>'КРС (2)'!S52</f>
        <v>0</v>
      </c>
      <c r="T46" s="232">
        <f>'КРС (2)'!T52</f>
        <v>0</v>
      </c>
      <c r="U46" s="243">
        <f t="shared" si="17"/>
        <v>59070</v>
      </c>
    </row>
    <row r="47" spans="1:22" s="3" customFormat="1" ht="13.2" x14ac:dyDescent="0.25">
      <c r="A47" s="499"/>
      <c r="B47" s="496" t="s">
        <v>369</v>
      </c>
      <c r="C47" s="447">
        <f>C48+C49</f>
        <v>44966</v>
      </c>
      <c r="D47" s="447">
        <f t="shared" ref="D47:E47" si="62">D48+D49</f>
        <v>20184</v>
      </c>
      <c r="E47" s="447">
        <f t="shared" si="62"/>
        <v>25936</v>
      </c>
      <c r="F47" s="447">
        <f t="shared" ref="F47" si="63">F48+F49</f>
        <v>44966</v>
      </c>
      <c r="G47" s="447">
        <f t="shared" ref="G47" si="64">G48+G49</f>
        <v>33200</v>
      </c>
      <c r="H47" s="447">
        <f t="shared" ref="H47" si="65">H48+H49</f>
        <v>18750</v>
      </c>
      <c r="I47" s="447">
        <f t="shared" ref="I47" si="66">I48+I49</f>
        <v>66400</v>
      </c>
      <c r="J47" s="447">
        <f t="shared" ref="J47" si="67">J48+J49</f>
        <v>33200</v>
      </c>
      <c r="K47" s="447">
        <f t="shared" ref="K47" si="68">K48+K49</f>
        <v>1300</v>
      </c>
      <c r="L47" s="447">
        <f t="shared" ref="L47" si="69">L48+L49</f>
        <v>7800</v>
      </c>
      <c r="M47" s="447">
        <f t="shared" ref="M47" si="70">M48+M49</f>
        <v>1200</v>
      </c>
      <c r="N47" s="447">
        <f t="shared" ref="N47" si="71">N48+N49</f>
        <v>1200</v>
      </c>
      <c r="O47" s="447">
        <f t="shared" ref="O47" si="72">O48+O49</f>
        <v>1700</v>
      </c>
      <c r="P47" s="447">
        <f t="shared" ref="P47" si="73">P48+P49</f>
        <v>1700</v>
      </c>
      <c r="Q47" s="447">
        <f t="shared" ref="Q47" si="74">Q48+Q49</f>
        <v>5420</v>
      </c>
      <c r="R47" s="447">
        <f t="shared" ref="R47" si="75">R48+R49</f>
        <v>5420</v>
      </c>
      <c r="S47" s="447">
        <f t="shared" ref="S47" si="76">S48+S49</f>
        <v>0</v>
      </c>
      <c r="T47" s="447">
        <f t="shared" ref="T47" si="77">T48+T49</f>
        <v>0</v>
      </c>
      <c r="U47" s="447">
        <f t="shared" ref="U47" si="78">U48+U49</f>
        <v>115720</v>
      </c>
      <c r="V47" s="234"/>
    </row>
    <row r="48" spans="1:22" s="238" customFormat="1" ht="13.2" x14ac:dyDescent="0.25">
      <c r="A48" s="235">
        <v>34</v>
      </c>
      <c r="B48" s="236" t="s">
        <v>96</v>
      </c>
      <c r="C48" s="228">
        <f>'КРС (2)'!C9</f>
        <v>29123</v>
      </c>
      <c r="D48" s="228">
        <f>'КРС (2)'!D9</f>
        <v>13063</v>
      </c>
      <c r="E48" s="228">
        <f>'КРС (2)'!E9</f>
        <v>14114</v>
      </c>
      <c r="F48" s="228">
        <f>'КРС (2)'!F9</f>
        <v>29123</v>
      </c>
      <c r="G48" s="228">
        <f>'КРС (2)'!G9</f>
        <v>21200</v>
      </c>
      <c r="H48" s="228">
        <f>'КРС (2)'!H9</f>
        <v>9900</v>
      </c>
      <c r="I48" s="181">
        <f t="shared" si="21"/>
        <v>42400</v>
      </c>
      <c r="J48" s="181">
        <f t="shared" si="22"/>
        <v>21200</v>
      </c>
      <c r="K48" s="228">
        <f>'КРС (2)'!K9</f>
        <v>1000</v>
      </c>
      <c r="L48" s="228">
        <f>'КРС (2)'!L9</f>
        <v>6000</v>
      </c>
      <c r="M48" s="228">
        <f>'КРС (2)'!M9</f>
        <v>1000</v>
      </c>
      <c r="N48" s="228">
        <f>'КРС (2)'!N9</f>
        <v>1000</v>
      </c>
      <c r="O48" s="228">
        <f>'КРС (2)'!O9</f>
        <v>1100</v>
      </c>
      <c r="P48" s="228">
        <f>'КРС (2)'!P9</f>
        <v>1100</v>
      </c>
      <c r="Q48" s="228">
        <f>'КРС (2)'!Q9</f>
        <v>3500</v>
      </c>
      <c r="R48" s="228">
        <f>'КРС (2)'!R9</f>
        <v>3500</v>
      </c>
      <c r="S48" s="228">
        <f>'КРС (2)'!S9</f>
        <v>0</v>
      </c>
      <c r="T48" s="228">
        <f>'КРС (2)'!T9</f>
        <v>0</v>
      </c>
      <c r="U48" s="243">
        <f t="shared" si="17"/>
        <v>75200</v>
      </c>
      <c r="V48" s="237"/>
    </row>
    <row r="49" spans="1:22" s="238" customFormat="1" ht="13.2" x14ac:dyDescent="0.25">
      <c r="A49" s="235">
        <v>35</v>
      </c>
      <c r="B49" s="236" t="s">
        <v>110</v>
      </c>
      <c r="C49" s="228">
        <f>'КРС (2)'!C23</f>
        <v>15843</v>
      </c>
      <c r="D49" s="228">
        <f>'КРС (2)'!D23</f>
        <v>7121</v>
      </c>
      <c r="E49" s="228">
        <f>'КРС (2)'!E23</f>
        <v>11822</v>
      </c>
      <c r="F49" s="228">
        <f>'КРС (2)'!F23</f>
        <v>15843</v>
      </c>
      <c r="G49" s="228">
        <f>'КРС (2)'!G23</f>
        <v>12000</v>
      </c>
      <c r="H49" s="228">
        <f>'КРС (2)'!H23</f>
        <v>8850</v>
      </c>
      <c r="I49" s="181">
        <f t="shared" si="21"/>
        <v>24000</v>
      </c>
      <c r="J49" s="181">
        <f t="shared" si="22"/>
        <v>12000</v>
      </c>
      <c r="K49" s="228">
        <f>'КРС (2)'!K23</f>
        <v>300</v>
      </c>
      <c r="L49" s="228">
        <f>'КРС (2)'!L23</f>
        <v>1800</v>
      </c>
      <c r="M49" s="228">
        <f>'КРС (2)'!M23</f>
        <v>200</v>
      </c>
      <c r="N49" s="228">
        <f>'КРС (2)'!N23</f>
        <v>200</v>
      </c>
      <c r="O49" s="228">
        <f>'КРС (2)'!O23</f>
        <v>600</v>
      </c>
      <c r="P49" s="228">
        <f>'КРС (2)'!P23</f>
        <v>600</v>
      </c>
      <c r="Q49" s="228">
        <f>'КРС (2)'!Q23</f>
        <v>1920</v>
      </c>
      <c r="R49" s="228">
        <f>'КРС (2)'!R23</f>
        <v>1920</v>
      </c>
      <c r="S49" s="228">
        <f>'КРС (2)'!S23</f>
        <v>0</v>
      </c>
      <c r="T49" s="228">
        <f>'КРС (2)'!T23</f>
        <v>0</v>
      </c>
      <c r="U49" s="243">
        <f t="shared" si="17"/>
        <v>40520</v>
      </c>
      <c r="V49" s="237"/>
    </row>
    <row r="50" spans="1:22" s="238" customFormat="1" ht="13.2" x14ac:dyDescent="0.25">
      <c r="A50" s="679" t="s">
        <v>348</v>
      </c>
      <c r="B50" s="680"/>
      <c r="C50" s="447">
        <f t="shared" ref="C50:D50" si="79">C51+C52+C53</f>
        <v>78567</v>
      </c>
      <c r="D50" s="447">
        <f t="shared" si="79"/>
        <v>29343</v>
      </c>
      <c r="E50" s="447">
        <f>E51+E52+E53</f>
        <v>37418</v>
      </c>
      <c r="F50" s="447">
        <f t="shared" ref="F50:U50" si="80">F51+F52+F53</f>
        <v>78567</v>
      </c>
      <c r="G50" s="447">
        <f t="shared" si="80"/>
        <v>59200</v>
      </c>
      <c r="H50" s="447">
        <f t="shared" si="80"/>
        <v>27200</v>
      </c>
      <c r="I50" s="447">
        <f t="shared" si="80"/>
        <v>118400</v>
      </c>
      <c r="J50" s="447">
        <f t="shared" si="80"/>
        <v>59200</v>
      </c>
      <c r="K50" s="447">
        <f t="shared" si="80"/>
        <v>1500</v>
      </c>
      <c r="L50" s="447">
        <f t="shared" si="80"/>
        <v>9000</v>
      </c>
      <c r="M50" s="447">
        <f t="shared" si="80"/>
        <v>400</v>
      </c>
      <c r="N50" s="447">
        <f t="shared" si="80"/>
        <v>400</v>
      </c>
      <c r="O50" s="447">
        <f t="shared" si="80"/>
        <v>2920</v>
      </c>
      <c r="P50" s="447">
        <f t="shared" si="80"/>
        <v>2920</v>
      </c>
      <c r="Q50" s="447">
        <f t="shared" si="80"/>
        <v>9292</v>
      </c>
      <c r="R50" s="447">
        <f t="shared" si="80"/>
        <v>9292</v>
      </c>
      <c r="S50" s="447">
        <f t="shared" si="80"/>
        <v>420</v>
      </c>
      <c r="T50" s="447">
        <f t="shared" si="80"/>
        <v>420</v>
      </c>
      <c r="U50" s="447">
        <f t="shared" si="80"/>
        <v>199632</v>
      </c>
      <c r="V50" s="237"/>
    </row>
    <row r="51" spans="1:22" ht="13.2" x14ac:dyDescent="0.25">
      <c r="A51" s="272">
        <v>36</v>
      </c>
      <c r="B51" s="94" t="s">
        <v>135</v>
      </c>
      <c r="C51" s="12">
        <f>'КРС (2)'!C48</f>
        <v>40053</v>
      </c>
      <c r="D51" s="12">
        <f>'КРС (2)'!D48</f>
        <v>13697</v>
      </c>
      <c r="E51" s="12">
        <f>'КРС (2)'!E48</f>
        <v>12366</v>
      </c>
      <c r="F51" s="12">
        <f>'КРС (2)'!F48</f>
        <v>40053</v>
      </c>
      <c r="G51" s="12">
        <f>'КРС (2)'!G48</f>
        <v>29600</v>
      </c>
      <c r="H51" s="12">
        <f>'КРС (2)'!H48</f>
        <v>8700</v>
      </c>
      <c r="I51" s="181">
        <f t="shared" si="21"/>
        <v>59200</v>
      </c>
      <c r="J51" s="181">
        <f t="shared" si="22"/>
        <v>29600</v>
      </c>
      <c r="K51" s="60">
        <f>'КРС (2)'!K48</f>
        <v>800</v>
      </c>
      <c r="L51" s="181">
        <f t="shared" si="18"/>
        <v>4800</v>
      </c>
      <c r="M51" s="60">
        <f>'КРС (2)'!M48</f>
        <v>100</v>
      </c>
      <c r="N51" s="60">
        <f>'КРС (2)'!N48</f>
        <v>100</v>
      </c>
      <c r="O51" s="60">
        <f>'КРС (2)'!O48</f>
        <v>1480</v>
      </c>
      <c r="P51" s="60">
        <f>'КРС (2)'!P48</f>
        <v>1480</v>
      </c>
      <c r="Q51" s="60">
        <f>'КРС (2)'!Q48</f>
        <v>4682</v>
      </c>
      <c r="R51" s="60">
        <f>'КРС (2)'!R48</f>
        <v>4682</v>
      </c>
      <c r="S51" s="60">
        <f>'КРС (2)'!S48</f>
        <v>0</v>
      </c>
      <c r="T51" s="163">
        <f t="shared" si="19"/>
        <v>0</v>
      </c>
      <c r="U51" s="243">
        <f t="shared" si="17"/>
        <v>99862</v>
      </c>
    </row>
    <row r="52" spans="1:22" ht="13.2" x14ac:dyDescent="0.25">
      <c r="A52" s="272">
        <v>37</v>
      </c>
      <c r="B52" s="94" t="s">
        <v>119</v>
      </c>
      <c r="C52" s="12">
        <f>'КРС (2)'!C32</f>
        <v>17193</v>
      </c>
      <c r="D52" s="12">
        <f>'КРС (2)'!D32</f>
        <v>6966</v>
      </c>
      <c r="E52" s="12">
        <f>'КРС (2)'!E32</f>
        <v>11992</v>
      </c>
      <c r="F52" s="12">
        <f>'КРС (2)'!F32</f>
        <v>17193</v>
      </c>
      <c r="G52" s="12">
        <f>'КРС (2)'!G32</f>
        <v>13600</v>
      </c>
      <c r="H52" s="12">
        <f>'КРС (2)'!H32</f>
        <v>9200</v>
      </c>
      <c r="I52" s="181">
        <f t="shared" si="21"/>
        <v>27200</v>
      </c>
      <c r="J52" s="181">
        <f t="shared" si="22"/>
        <v>13600</v>
      </c>
      <c r="K52" s="60">
        <f>'КРС (2)'!K32</f>
        <v>400</v>
      </c>
      <c r="L52" s="181">
        <f t="shared" si="18"/>
        <v>2400</v>
      </c>
      <c r="M52" s="60">
        <f>'КРС (2)'!M32</f>
        <v>200</v>
      </c>
      <c r="N52" s="60">
        <f>'КРС (2)'!N32</f>
        <v>200</v>
      </c>
      <c r="O52" s="60">
        <f>'КРС (2)'!O32</f>
        <v>640</v>
      </c>
      <c r="P52" s="60">
        <f>'КРС (2)'!P32</f>
        <v>640</v>
      </c>
      <c r="Q52" s="60">
        <f>'КРС (2)'!Q32</f>
        <v>2050</v>
      </c>
      <c r="R52" s="60">
        <f>'КРС (2)'!R32</f>
        <v>2050</v>
      </c>
      <c r="S52" s="60">
        <f>'КРС (2)'!S32</f>
        <v>20</v>
      </c>
      <c r="T52" s="163">
        <f t="shared" si="19"/>
        <v>20</v>
      </c>
      <c r="U52" s="243">
        <f t="shared" si="17"/>
        <v>46110</v>
      </c>
    </row>
    <row r="53" spans="1:22" ht="13.2" x14ac:dyDescent="0.25">
      <c r="A53" s="272">
        <v>38</v>
      </c>
      <c r="B53" s="5" t="s">
        <v>134</v>
      </c>
      <c r="C53" s="12">
        <f>'КРС (2)'!C47</f>
        <v>21321</v>
      </c>
      <c r="D53" s="12">
        <f>'КРС (2)'!D47</f>
        <v>8680</v>
      </c>
      <c r="E53" s="12">
        <f>'КРС (2)'!E47</f>
        <v>13060</v>
      </c>
      <c r="F53" s="12">
        <f>'КРС (2)'!F47</f>
        <v>21321</v>
      </c>
      <c r="G53" s="12">
        <f>'КРС (2)'!G47</f>
        <v>16000</v>
      </c>
      <c r="H53" s="12">
        <f>'КРС (2)'!H47</f>
        <v>9300</v>
      </c>
      <c r="I53" s="181">
        <f t="shared" si="21"/>
        <v>32000</v>
      </c>
      <c r="J53" s="181">
        <f t="shared" si="22"/>
        <v>16000</v>
      </c>
      <c r="K53" s="60">
        <f>'КРС (2)'!K47</f>
        <v>300</v>
      </c>
      <c r="L53" s="181">
        <f t="shared" si="18"/>
        <v>1800</v>
      </c>
      <c r="M53" s="60">
        <f>'КРС (2)'!M47</f>
        <v>100</v>
      </c>
      <c r="N53" s="60">
        <f>'КРС (2)'!N47</f>
        <v>100</v>
      </c>
      <c r="O53" s="60">
        <f>'КРС (2)'!O47</f>
        <v>800</v>
      </c>
      <c r="P53" s="60">
        <f>'КРС (2)'!P47</f>
        <v>800</v>
      </c>
      <c r="Q53" s="60">
        <f>'КРС (2)'!Q47</f>
        <v>2560</v>
      </c>
      <c r="R53" s="60">
        <f>'КРС (2)'!R47</f>
        <v>2560</v>
      </c>
      <c r="S53" s="60">
        <f>'КРС (2)'!S47</f>
        <v>400</v>
      </c>
      <c r="T53" s="163">
        <f t="shared" si="19"/>
        <v>400</v>
      </c>
      <c r="U53" s="243">
        <f t="shared" si="17"/>
        <v>53660</v>
      </c>
    </row>
    <row r="54" spans="1:22" ht="13.2" x14ac:dyDescent="0.25">
      <c r="A54" s="679" t="s">
        <v>143</v>
      </c>
      <c r="B54" s="680"/>
      <c r="C54" s="182">
        <f>C55+C56+C57</f>
        <v>45536</v>
      </c>
      <c r="D54" s="182">
        <f t="shared" ref="D54:U54" si="81">D55+D56+D57</f>
        <v>18639</v>
      </c>
      <c r="E54" s="182">
        <f t="shared" si="81"/>
        <v>23732</v>
      </c>
      <c r="F54" s="182">
        <f t="shared" si="81"/>
        <v>45536</v>
      </c>
      <c r="G54" s="182">
        <f t="shared" si="81"/>
        <v>34200</v>
      </c>
      <c r="H54" s="182">
        <f t="shared" si="81"/>
        <v>17280</v>
      </c>
      <c r="I54" s="182">
        <f t="shared" si="81"/>
        <v>68400</v>
      </c>
      <c r="J54" s="182">
        <f t="shared" si="81"/>
        <v>34200</v>
      </c>
      <c r="K54" s="182">
        <f t="shared" si="81"/>
        <v>1100</v>
      </c>
      <c r="L54" s="182">
        <f t="shared" si="81"/>
        <v>6600</v>
      </c>
      <c r="M54" s="182">
        <f t="shared" si="81"/>
        <v>600</v>
      </c>
      <c r="N54" s="182">
        <f t="shared" si="81"/>
        <v>600</v>
      </c>
      <c r="O54" s="182">
        <f t="shared" si="81"/>
        <v>1740</v>
      </c>
      <c r="P54" s="182">
        <f t="shared" si="81"/>
        <v>1740</v>
      </c>
      <c r="Q54" s="182">
        <f t="shared" si="81"/>
        <v>5470</v>
      </c>
      <c r="R54" s="182">
        <f t="shared" si="81"/>
        <v>5470</v>
      </c>
      <c r="S54" s="182">
        <f t="shared" si="81"/>
        <v>1150</v>
      </c>
      <c r="T54" s="182">
        <f t="shared" si="81"/>
        <v>1150</v>
      </c>
      <c r="U54" s="182">
        <f t="shared" si="81"/>
        <v>118160</v>
      </c>
      <c r="V54" s="126"/>
    </row>
    <row r="55" spans="1:22" s="3" customFormat="1" ht="13.2" x14ac:dyDescent="0.25">
      <c r="A55" s="235">
        <v>39</v>
      </c>
      <c r="B55" s="5" t="s">
        <v>105</v>
      </c>
      <c r="C55" s="228">
        <f>'КРС (2)'!C18</f>
        <v>13043</v>
      </c>
      <c r="D55" s="228">
        <f>'КРС (2)'!D18</f>
        <v>5409</v>
      </c>
      <c r="E55" s="228">
        <f>'КРС (2)'!E18</f>
        <v>7100</v>
      </c>
      <c r="F55" s="228">
        <f>'КРС (2)'!F18</f>
        <v>13043</v>
      </c>
      <c r="G55" s="228">
        <f>'КРС (2)'!G18</f>
        <v>9800</v>
      </c>
      <c r="H55" s="228">
        <f>'КРС (2)'!H18</f>
        <v>5130</v>
      </c>
      <c r="I55" s="163">
        <f t="shared" si="21"/>
        <v>19600</v>
      </c>
      <c r="J55" s="163">
        <f t="shared" si="22"/>
        <v>9800</v>
      </c>
      <c r="K55" s="228">
        <f>'КРС (2)'!K18</f>
        <v>300</v>
      </c>
      <c r="L55" s="228">
        <f>'КРС (2)'!L18</f>
        <v>1800</v>
      </c>
      <c r="M55" s="228">
        <f>'КРС (2)'!M18</f>
        <v>300</v>
      </c>
      <c r="N55" s="228">
        <f>'КРС (2)'!N18</f>
        <v>300</v>
      </c>
      <c r="O55" s="228">
        <f>'КРС (2)'!O18</f>
        <v>520</v>
      </c>
      <c r="P55" s="228">
        <f>'КРС (2)'!P18</f>
        <v>520</v>
      </c>
      <c r="Q55" s="228">
        <f>'КРС (2)'!Q18</f>
        <v>1570</v>
      </c>
      <c r="R55" s="228">
        <f>'КРС (2)'!R18</f>
        <v>1570</v>
      </c>
      <c r="S55" s="228">
        <f>'КРС (2)'!S18</f>
        <v>550</v>
      </c>
      <c r="T55" s="228">
        <f>'КРС (2)'!T18</f>
        <v>550</v>
      </c>
      <c r="U55" s="243">
        <f t="shared" si="17"/>
        <v>34140</v>
      </c>
      <c r="V55" s="234"/>
    </row>
    <row r="56" spans="1:22" ht="13.2" x14ac:dyDescent="0.25">
      <c r="A56" s="272">
        <v>40</v>
      </c>
      <c r="B56" s="94" t="s">
        <v>143</v>
      </c>
      <c r="C56" s="60">
        <f>'КРС (2)'!C56</f>
        <v>15138</v>
      </c>
      <c r="D56" s="60">
        <f>'КРС (2)'!D56</f>
        <v>5867</v>
      </c>
      <c r="E56" s="60">
        <f>'КРС (2)'!E56</f>
        <v>7710</v>
      </c>
      <c r="F56" s="60">
        <f>'КРС (2)'!F56</f>
        <v>15138</v>
      </c>
      <c r="G56" s="60">
        <f>'КРС (2)'!G56</f>
        <v>11400</v>
      </c>
      <c r="H56" s="60">
        <f>'КРС (2)'!H56</f>
        <v>5450</v>
      </c>
      <c r="I56" s="181">
        <f t="shared" si="21"/>
        <v>22800</v>
      </c>
      <c r="J56" s="181">
        <f t="shared" si="22"/>
        <v>11400</v>
      </c>
      <c r="K56" s="60">
        <f>'КРС (2)'!K56</f>
        <v>500</v>
      </c>
      <c r="L56" s="181">
        <f t="shared" si="18"/>
        <v>3000</v>
      </c>
      <c r="M56" s="60">
        <f>'КРС (2)'!M56</f>
        <v>200</v>
      </c>
      <c r="N56" s="60">
        <f>'КРС (2)'!N56</f>
        <v>200</v>
      </c>
      <c r="O56" s="60">
        <f>'КРС (2)'!O56</f>
        <v>570</v>
      </c>
      <c r="P56" s="60">
        <f>'КРС (2)'!P56</f>
        <v>570</v>
      </c>
      <c r="Q56" s="60">
        <f>'КРС (2)'!Q56</f>
        <v>1800</v>
      </c>
      <c r="R56" s="60">
        <f>'КРС (2)'!R56</f>
        <v>1800</v>
      </c>
      <c r="S56" s="60">
        <f>'КРС (2)'!S56</f>
        <v>400</v>
      </c>
      <c r="T56" s="163">
        <f t="shared" si="19"/>
        <v>400</v>
      </c>
      <c r="U56" s="243">
        <f t="shared" si="17"/>
        <v>40170</v>
      </c>
    </row>
    <row r="57" spans="1:22" ht="13.2" x14ac:dyDescent="0.25">
      <c r="A57" s="272">
        <v>41</v>
      </c>
      <c r="B57" s="5" t="s">
        <v>111</v>
      </c>
      <c r="C57" s="60">
        <f>'КРС (2)'!C24</f>
        <v>17355</v>
      </c>
      <c r="D57" s="60">
        <f>'КРС (2)'!D24</f>
        <v>7363</v>
      </c>
      <c r="E57" s="60">
        <f>'КРС (2)'!E24</f>
        <v>8922</v>
      </c>
      <c r="F57" s="60">
        <f>'КРС (2)'!F24</f>
        <v>17355</v>
      </c>
      <c r="G57" s="60">
        <f>'КРС (2)'!G24</f>
        <v>13000</v>
      </c>
      <c r="H57" s="60">
        <f>'КРС (2)'!H24</f>
        <v>6700</v>
      </c>
      <c r="I57" s="181">
        <f t="shared" si="21"/>
        <v>26000</v>
      </c>
      <c r="J57" s="181">
        <f t="shared" si="22"/>
        <v>13000</v>
      </c>
      <c r="K57" s="60">
        <f>'КРС (2)'!K24</f>
        <v>300</v>
      </c>
      <c r="L57" s="181">
        <f t="shared" si="18"/>
        <v>1800</v>
      </c>
      <c r="M57" s="60">
        <f>'КРС (2)'!M24</f>
        <v>100</v>
      </c>
      <c r="N57" s="60">
        <f>'КРС (2)'!N24</f>
        <v>100</v>
      </c>
      <c r="O57" s="60">
        <f>'КРС (2)'!O24</f>
        <v>650</v>
      </c>
      <c r="P57" s="60">
        <f>'КРС (2)'!P24</f>
        <v>650</v>
      </c>
      <c r="Q57" s="60">
        <f>'КРС (2)'!Q24</f>
        <v>2100</v>
      </c>
      <c r="R57" s="60">
        <f>'КРС (2)'!R24</f>
        <v>2100</v>
      </c>
      <c r="S57" s="60">
        <f>'КРС (2)'!S24</f>
        <v>200</v>
      </c>
      <c r="T57" s="163">
        <f t="shared" si="19"/>
        <v>200</v>
      </c>
      <c r="U57" s="243">
        <f t="shared" si="17"/>
        <v>43850</v>
      </c>
    </row>
    <row r="58" spans="1:22" ht="13.2" x14ac:dyDescent="0.25">
      <c r="A58" s="686" t="s">
        <v>136</v>
      </c>
      <c r="B58" s="680"/>
      <c r="C58" s="182">
        <f>C59+C60</f>
        <v>31901</v>
      </c>
      <c r="D58" s="182">
        <f t="shared" ref="D58:U58" si="82">D59+D60</f>
        <v>12034</v>
      </c>
      <c r="E58" s="182">
        <f t="shared" si="82"/>
        <v>13879</v>
      </c>
      <c r="F58" s="182">
        <f t="shared" si="82"/>
        <v>31901</v>
      </c>
      <c r="G58" s="182">
        <f t="shared" si="82"/>
        <v>25800</v>
      </c>
      <c r="H58" s="182">
        <f t="shared" si="82"/>
        <v>10390</v>
      </c>
      <c r="I58" s="182">
        <f t="shared" si="82"/>
        <v>51600</v>
      </c>
      <c r="J58" s="182">
        <f t="shared" si="82"/>
        <v>25800</v>
      </c>
      <c r="K58" s="182">
        <f t="shared" si="82"/>
        <v>1300</v>
      </c>
      <c r="L58" s="182">
        <f t="shared" si="82"/>
        <v>7800</v>
      </c>
      <c r="M58" s="182">
        <f t="shared" si="82"/>
        <v>1100</v>
      </c>
      <c r="N58" s="182">
        <f t="shared" si="82"/>
        <v>1100</v>
      </c>
      <c r="O58" s="182">
        <f t="shared" si="82"/>
        <v>1280</v>
      </c>
      <c r="P58" s="182">
        <f t="shared" si="82"/>
        <v>1280</v>
      </c>
      <c r="Q58" s="182">
        <f t="shared" si="82"/>
        <v>4100</v>
      </c>
      <c r="R58" s="182">
        <f t="shared" si="82"/>
        <v>4100</v>
      </c>
      <c r="S58" s="182">
        <f t="shared" si="82"/>
        <v>210</v>
      </c>
      <c r="T58" s="182">
        <f t="shared" si="82"/>
        <v>210</v>
      </c>
      <c r="U58" s="182">
        <f t="shared" si="82"/>
        <v>91890</v>
      </c>
      <c r="V58" s="126"/>
    </row>
    <row r="59" spans="1:22" s="3" customFormat="1" ht="13.2" x14ac:dyDescent="0.25">
      <c r="A59" s="282">
        <v>42</v>
      </c>
      <c r="B59" s="5" t="s">
        <v>136</v>
      </c>
      <c r="C59" s="12">
        <f>'КРС (2)'!C49</f>
        <v>23316</v>
      </c>
      <c r="D59" s="12">
        <f>'КРС (2)'!D49</f>
        <v>8336</v>
      </c>
      <c r="E59" s="12">
        <f>'КРС (2)'!E49</f>
        <v>7675</v>
      </c>
      <c r="F59" s="12">
        <f>'КРС (2)'!F49</f>
        <v>23316</v>
      </c>
      <c r="G59" s="12">
        <f>'КРС (2)'!G49</f>
        <v>18800</v>
      </c>
      <c r="H59" s="12">
        <f>'КРС (2)'!H49</f>
        <v>5460</v>
      </c>
      <c r="I59" s="163">
        <f t="shared" si="21"/>
        <v>37600</v>
      </c>
      <c r="J59" s="163">
        <f t="shared" si="22"/>
        <v>18800</v>
      </c>
      <c r="K59" s="12">
        <f>'КРС (2)'!K49</f>
        <v>1000</v>
      </c>
      <c r="L59" s="163">
        <f t="shared" si="18"/>
        <v>6000</v>
      </c>
      <c r="M59" s="12">
        <f>'КРС (2)'!M49</f>
        <v>1000</v>
      </c>
      <c r="N59" s="12">
        <f>'КРС (2)'!N49</f>
        <v>1000</v>
      </c>
      <c r="O59" s="12">
        <f>'КРС (2)'!O49</f>
        <v>950</v>
      </c>
      <c r="P59" s="12">
        <f>'КРС (2)'!P49</f>
        <v>950</v>
      </c>
      <c r="Q59" s="12">
        <f>'КРС (2)'!Q49</f>
        <v>3050</v>
      </c>
      <c r="R59" s="12">
        <f>'КРС (2)'!R49</f>
        <v>3050</v>
      </c>
      <c r="S59" s="12">
        <f>'КРС (2)'!S49</f>
        <v>150</v>
      </c>
      <c r="T59" s="163">
        <f t="shared" si="19"/>
        <v>150</v>
      </c>
      <c r="U59" s="243">
        <f t="shared" si="17"/>
        <v>67550</v>
      </c>
    </row>
    <row r="60" spans="1:22" ht="13.2" x14ac:dyDescent="0.25">
      <c r="A60" s="270">
        <v>43</v>
      </c>
      <c r="B60" s="98" t="s">
        <v>95</v>
      </c>
      <c r="C60" s="65">
        <f>'КРС (2)'!C8</f>
        <v>8585</v>
      </c>
      <c r="D60" s="65">
        <f>'КРС (2)'!D8</f>
        <v>3698</v>
      </c>
      <c r="E60" s="65">
        <f>'КРС (2)'!E8</f>
        <v>6204</v>
      </c>
      <c r="F60" s="65">
        <f>'КРС (2)'!F8</f>
        <v>8585</v>
      </c>
      <c r="G60" s="65">
        <f>'КРС (2)'!G8</f>
        <v>7000</v>
      </c>
      <c r="H60" s="65">
        <f>'КРС (2)'!H8</f>
        <v>4930</v>
      </c>
      <c r="I60" s="181">
        <f t="shared" si="21"/>
        <v>14000</v>
      </c>
      <c r="J60" s="181">
        <f t="shared" si="22"/>
        <v>7000</v>
      </c>
      <c r="K60" s="65">
        <f>'КРС (2)'!K8</f>
        <v>300</v>
      </c>
      <c r="L60" s="181">
        <f t="shared" si="18"/>
        <v>1800</v>
      </c>
      <c r="M60" s="65">
        <f>'КРС (2)'!M8</f>
        <v>100</v>
      </c>
      <c r="N60" s="65">
        <f>'КРС (2)'!N8</f>
        <v>100</v>
      </c>
      <c r="O60" s="65">
        <f>'КРС (2)'!O8</f>
        <v>330</v>
      </c>
      <c r="P60" s="65">
        <f>'КРС (2)'!P8</f>
        <v>330</v>
      </c>
      <c r="Q60" s="65">
        <f>'КРС (2)'!Q8</f>
        <v>1050</v>
      </c>
      <c r="R60" s="65">
        <f>'КРС (2)'!R8</f>
        <v>1050</v>
      </c>
      <c r="S60" s="65">
        <f>'КРС (2)'!S8</f>
        <v>60</v>
      </c>
      <c r="T60" s="163">
        <f t="shared" si="19"/>
        <v>60</v>
      </c>
      <c r="U60" s="243">
        <f t="shared" si="17"/>
        <v>24340</v>
      </c>
    </row>
    <row r="61" spans="1:22" ht="13.2" x14ac:dyDescent="0.25">
      <c r="A61" s="686" t="s">
        <v>113</v>
      </c>
      <c r="B61" s="680"/>
      <c r="C61" s="182">
        <f>C62</f>
        <v>27854</v>
      </c>
      <c r="D61" s="182">
        <f t="shared" ref="D61:U61" si="83">D62</f>
        <v>9047</v>
      </c>
      <c r="E61" s="182">
        <f t="shared" si="83"/>
        <v>5818</v>
      </c>
      <c r="F61" s="182">
        <f t="shared" si="83"/>
        <v>27854</v>
      </c>
      <c r="G61" s="182">
        <f t="shared" si="83"/>
        <v>25000</v>
      </c>
      <c r="H61" s="182">
        <f t="shared" si="83"/>
        <v>4470</v>
      </c>
      <c r="I61" s="182">
        <f t="shared" si="83"/>
        <v>50000</v>
      </c>
      <c r="J61" s="182">
        <f t="shared" si="83"/>
        <v>25000</v>
      </c>
      <c r="K61" s="182">
        <f t="shared" si="83"/>
        <v>800</v>
      </c>
      <c r="L61" s="182">
        <f t="shared" si="83"/>
        <v>4800</v>
      </c>
      <c r="M61" s="182">
        <f t="shared" si="83"/>
        <v>400</v>
      </c>
      <c r="N61" s="182">
        <f t="shared" si="83"/>
        <v>400</v>
      </c>
      <c r="O61" s="182">
        <f t="shared" si="83"/>
        <v>1250</v>
      </c>
      <c r="P61" s="182">
        <f t="shared" si="83"/>
        <v>1250</v>
      </c>
      <c r="Q61" s="182">
        <f t="shared" si="83"/>
        <v>4000</v>
      </c>
      <c r="R61" s="182">
        <f t="shared" si="83"/>
        <v>4000</v>
      </c>
      <c r="S61" s="182">
        <f t="shared" si="83"/>
        <v>0</v>
      </c>
      <c r="T61" s="182">
        <f t="shared" si="83"/>
        <v>0</v>
      </c>
      <c r="U61" s="182">
        <f t="shared" si="83"/>
        <v>85450</v>
      </c>
      <c r="V61" s="126"/>
    </row>
    <row r="62" spans="1:22" ht="13.2" x14ac:dyDescent="0.25">
      <c r="A62" s="270">
        <v>44</v>
      </c>
      <c r="B62" s="94" t="s">
        <v>113</v>
      </c>
      <c r="C62" s="60">
        <f>'КРС (2)'!C26</f>
        <v>27854</v>
      </c>
      <c r="D62" s="60">
        <f>'КРС (2)'!D26</f>
        <v>9047</v>
      </c>
      <c r="E62" s="60">
        <f>'КРС (2)'!E26</f>
        <v>5818</v>
      </c>
      <c r="F62" s="60">
        <f>'КРС (2)'!F26</f>
        <v>27854</v>
      </c>
      <c r="G62" s="60">
        <f>'КРС (2)'!G26</f>
        <v>25000</v>
      </c>
      <c r="H62" s="60">
        <f>'КРС (2)'!H26</f>
        <v>4470</v>
      </c>
      <c r="I62" s="181">
        <f t="shared" si="21"/>
        <v>50000</v>
      </c>
      <c r="J62" s="181">
        <f t="shared" si="22"/>
        <v>25000</v>
      </c>
      <c r="K62" s="60">
        <f>'КРС (2)'!K26</f>
        <v>800</v>
      </c>
      <c r="L62" s="181">
        <f t="shared" si="18"/>
        <v>4800</v>
      </c>
      <c r="M62" s="60">
        <f>'КРС (2)'!M26</f>
        <v>400</v>
      </c>
      <c r="N62" s="60">
        <f>'КРС (2)'!N26</f>
        <v>400</v>
      </c>
      <c r="O62" s="60">
        <f>'КРС (2)'!O26</f>
        <v>1250</v>
      </c>
      <c r="P62" s="60">
        <f>'КРС (2)'!P26</f>
        <v>1250</v>
      </c>
      <c r="Q62" s="60">
        <f>'КРС (2)'!Q26</f>
        <v>4000</v>
      </c>
      <c r="R62" s="60">
        <f>'КРС (2)'!R26</f>
        <v>4000</v>
      </c>
      <c r="S62" s="60">
        <f>'КРС (2)'!S26</f>
        <v>0</v>
      </c>
      <c r="T62" s="181">
        <f t="shared" si="19"/>
        <v>0</v>
      </c>
      <c r="U62" s="243">
        <f t="shared" si="17"/>
        <v>85450</v>
      </c>
    </row>
    <row r="63" spans="1:22" ht="13.2" x14ac:dyDescent="0.25">
      <c r="A63" s="686" t="s">
        <v>142</v>
      </c>
      <c r="B63" s="680"/>
      <c r="C63" s="182">
        <f>C64+C65</f>
        <v>45499</v>
      </c>
      <c r="D63" s="182">
        <f t="shared" ref="D63:U63" si="84">D64+D65</f>
        <v>16083</v>
      </c>
      <c r="E63" s="182">
        <f t="shared" si="84"/>
        <v>13724</v>
      </c>
      <c r="F63" s="182">
        <f t="shared" si="84"/>
        <v>45499</v>
      </c>
      <c r="G63" s="182">
        <f t="shared" si="84"/>
        <v>34200</v>
      </c>
      <c r="H63" s="182">
        <f t="shared" si="84"/>
        <v>10320</v>
      </c>
      <c r="I63" s="182">
        <f t="shared" si="84"/>
        <v>68400</v>
      </c>
      <c r="J63" s="182">
        <f t="shared" si="84"/>
        <v>34200</v>
      </c>
      <c r="K63" s="182">
        <f t="shared" si="84"/>
        <v>1100</v>
      </c>
      <c r="L63" s="182">
        <f t="shared" si="84"/>
        <v>6600</v>
      </c>
      <c r="M63" s="182">
        <f t="shared" si="84"/>
        <v>300</v>
      </c>
      <c r="N63" s="182">
        <f t="shared" si="84"/>
        <v>300</v>
      </c>
      <c r="O63" s="182">
        <f t="shared" si="84"/>
        <v>1720</v>
      </c>
      <c r="P63" s="182">
        <f t="shared" si="84"/>
        <v>1720</v>
      </c>
      <c r="Q63" s="182">
        <f t="shared" si="84"/>
        <v>5460</v>
      </c>
      <c r="R63" s="182">
        <f t="shared" si="84"/>
        <v>5460</v>
      </c>
      <c r="S63" s="182">
        <f t="shared" si="84"/>
        <v>200</v>
      </c>
      <c r="T63" s="182">
        <f t="shared" si="84"/>
        <v>200</v>
      </c>
      <c r="U63" s="182">
        <f t="shared" si="84"/>
        <v>116880</v>
      </c>
      <c r="V63" s="126"/>
    </row>
    <row r="64" spans="1:22" ht="13.2" x14ac:dyDescent="0.25">
      <c r="A64" s="270">
        <v>45</v>
      </c>
      <c r="B64" s="94" t="s">
        <v>142</v>
      </c>
      <c r="C64" s="60">
        <f>'КРС (2)'!C55</f>
        <v>29307</v>
      </c>
      <c r="D64" s="60">
        <f>'КРС (2)'!D55</f>
        <v>9516</v>
      </c>
      <c r="E64" s="60">
        <f>'КРС (2)'!E55</f>
        <v>6557</v>
      </c>
      <c r="F64" s="60">
        <f>'КРС (2)'!F55</f>
        <v>29307</v>
      </c>
      <c r="G64" s="60">
        <f>'КРС (2)'!G55</f>
        <v>22000</v>
      </c>
      <c r="H64" s="60">
        <f>'КРС (2)'!H55</f>
        <v>4920</v>
      </c>
      <c r="I64" s="181">
        <f t="shared" si="21"/>
        <v>44000</v>
      </c>
      <c r="J64" s="181">
        <f t="shared" si="22"/>
        <v>22000</v>
      </c>
      <c r="K64" s="60">
        <f>'КРС (2)'!K55</f>
        <v>800</v>
      </c>
      <c r="L64" s="181">
        <f t="shared" si="18"/>
        <v>4800</v>
      </c>
      <c r="M64" s="60">
        <f>'КРС (2)'!M55</f>
        <v>100</v>
      </c>
      <c r="N64" s="60">
        <f>'КРС (2)'!N55</f>
        <v>100</v>
      </c>
      <c r="O64" s="60">
        <f>'КРС (2)'!O55</f>
        <v>1100</v>
      </c>
      <c r="P64" s="60">
        <f>'КРС (2)'!P55</f>
        <v>1100</v>
      </c>
      <c r="Q64" s="60">
        <f>'КРС (2)'!Q55</f>
        <v>3500</v>
      </c>
      <c r="R64" s="60">
        <f>'КРС (2)'!R55</f>
        <v>3500</v>
      </c>
      <c r="S64" s="60">
        <f>'КРС (2)'!S55</f>
        <v>0</v>
      </c>
      <c r="T64" s="181">
        <f t="shared" si="19"/>
        <v>0</v>
      </c>
      <c r="U64" s="243">
        <f t="shared" si="17"/>
        <v>75500</v>
      </c>
    </row>
    <row r="65" spans="1:22" ht="13.2" x14ac:dyDescent="0.25">
      <c r="A65" s="270">
        <v>46</v>
      </c>
      <c r="B65" s="94" t="s">
        <v>98</v>
      </c>
      <c r="C65" s="60">
        <f>'КРС (2)'!C11</f>
        <v>16192</v>
      </c>
      <c r="D65" s="60">
        <f>'КРС (2)'!D11</f>
        <v>6567</v>
      </c>
      <c r="E65" s="60">
        <f>'КРС (2)'!E11</f>
        <v>7167</v>
      </c>
      <c r="F65" s="60">
        <f>'КРС (2)'!F11</f>
        <v>16192</v>
      </c>
      <c r="G65" s="60">
        <f>'КРС (2)'!G11</f>
        <v>12200</v>
      </c>
      <c r="H65" s="60">
        <f>'КРС (2)'!H11</f>
        <v>5400</v>
      </c>
      <c r="I65" s="181">
        <f t="shared" si="21"/>
        <v>24400</v>
      </c>
      <c r="J65" s="181">
        <f t="shared" si="22"/>
        <v>12200</v>
      </c>
      <c r="K65" s="60">
        <f>'КРС (2)'!K11</f>
        <v>300</v>
      </c>
      <c r="L65" s="181">
        <f t="shared" si="18"/>
        <v>1800</v>
      </c>
      <c r="M65" s="60">
        <f>'КРС (2)'!M11</f>
        <v>200</v>
      </c>
      <c r="N65" s="60">
        <f>'КРС (2)'!N11</f>
        <v>200</v>
      </c>
      <c r="O65" s="60">
        <f>'КРС (2)'!O11</f>
        <v>620</v>
      </c>
      <c r="P65" s="60">
        <f>'КРС (2)'!P11</f>
        <v>620</v>
      </c>
      <c r="Q65" s="60">
        <f>'КРС (2)'!Q11</f>
        <v>1960</v>
      </c>
      <c r="R65" s="60">
        <f>'КРС (2)'!R11</f>
        <v>1960</v>
      </c>
      <c r="S65" s="60">
        <f>'КРС (2)'!S11</f>
        <v>200</v>
      </c>
      <c r="T65" s="181">
        <f t="shared" si="19"/>
        <v>200</v>
      </c>
      <c r="U65" s="243">
        <f t="shared" si="17"/>
        <v>41380</v>
      </c>
    </row>
    <row r="66" spans="1:22" ht="13.2" x14ac:dyDescent="0.25">
      <c r="A66" s="686" t="s">
        <v>118</v>
      </c>
      <c r="B66" s="680"/>
      <c r="C66" s="182">
        <f>C67</f>
        <v>31721</v>
      </c>
      <c r="D66" s="182">
        <f t="shared" ref="D66:U66" si="85">D67</f>
        <v>11234</v>
      </c>
      <c r="E66" s="182">
        <f t="shared" si="85"/>
        <v>14516</v>
      </c>
      <c r="F66" s="182">
        <f t="shared" si="85"/>
        <v>31721</v>
      </c>
      <c r="G66" s="182">
        <f t="shared" si="85"/>
        <v>27000</v>
      </c>
      <c r="H66" s="182">
        <f t="shared" si="85"/>
        <v>8500</v>
      </c>
      <c r="I66" s="182">
        <f t="shared" si="85"/>
        <v>54000</v>
      </c>
      <c r="J66" s="182">
        <f t="shared" si="85"/>
        <v>27000</v>
      </c>
      <c r="K66" s="182">
        <f t="shared" si="85"/>
        <v>3000</v>
      </c>
      <c r="L66" s="182">
        <f t="shared" si="85"/>
        <v>18000</v>
      </c>
      <c r="M66" s="182">
        <f t="shared" si="85"/>
        <v>400</v>
      </c>
      <c r="N66" s="182">
        <f t="shared" si="85"/>
        <v>400</v>
      </c>
      <c r="O66" s="182">
        <f t="shared" si="85"/>
        <v>1350</v>
      </c>
      <c r="P66" s="182">
        <f t="shared" si="85"/>
        <v>1350</v>
      </c>
      <c r="Q66" s="182">
        <f t="shared" si="85"/>
        <v>4330</v>
      </c>
      <c r="R66" s="182">
        <f t="shared" si="85"/>
        <v>4330</v>
      </c>
      <c r="S66" s="182">
        <f t="shared" si="85"/>
        <v>0</v>
      </c>
      <c r="T66" s="182">
        <f t="shared" si="85"/>
        <v>0</v>
      </c>
      <c r="U66" s="182">
        <f t="shared" si="85"/>
        <v>105080</v>
      </c>
    </row>
    <row r="67" spans="1:22" ht="13.2" x14ac:dyDescent="0.25">
      <c r="A67" s="270">
        <v>47</v>
      </c>
      <c r="B67" s="94" t="s">
        <v>118</v>
      </c>
      <c r="C67" s="60">
        <f>'КРС (2)'!C31</f>
        <v>31721</v>
      </c>
      <c r="D67" s="60">
        <f>'КРС (2)'!D31</f>
        <v>11234</v>
      </c>
      <c r="E67" s="60">
        <f>'КРС (2)'!E31</f>
        <v>14516</v>
      </c>
      <c r="F67" s="60">
        <f>'КРС (2)'!F31</f>
        <v>31721</v>
      </c>
      <c r="G67" s="60">
        <f>'КРС (2)'!G31</f>
        <v>27000</v>
      </c>
      <c r="H67" s="60">
        <f>'КРС (2)'!H31</f>
        <v>8500</v>
      </c>
      <c r="I67" s="163">
        <f>G67*2</f>
        <v>54000</v>
      </c>
      <c r="J67" s="181">
        <f t="shared" si="22"/>
        <v>27000</v>
      </c>
      <c r="K67" s="60">
        <f>'КРС (2)'!K31</f>
        <v>3000</v>
      </c>
      <c r="L67" s="181">
        <f>K67*6</f>
        <v>18000</v>
      </c>
      <c r="M67" s="60">
        <f>'КРС (2)'!M31</f>
        <v>400</v>
      </c>
      <c r="N67" s="60">
        <f>'КРС (2)'!N31</f>
        <v>400</v>
      </c>
      <c r="O67" s="60">
        <f>'КРС (2)'!O31</f>
        <v>1350</v>
      </c>
      <c r="P67" s="60">
        <f>'КРС (2)'!P31</f>
        <v>1350</v>
      </c>
      <c r="Q67" s="60">
        <f>'КРС (2)'!Q31</f>
        <v>4330</v>
      </c>
      <c r="R67" s="60">
        <f>'КРС (2)'!R31</f>
        <v>4330</v>
      </c>
      <c r="S67" s="60">
        <f>'КРС (2)'!S31</f>
        <v>0</v>
      </c>
      <c r="T67" s="181">
        <f>S67</f>
        <v>0</v>
      </c>
      <c r="U67" s="243">
        <f t="shared" si="17"/>
        <v>105080</v>
      </c>
    </row>
    <row r="68" spans="1:22" ht="13.2" x14ac:dyDescent="0.25">
      <c r="A68" s="687" t="s">
        <v>163</v>
      </c>
      <c r="B68" s="688"/>
      <c r="C68" s="182">
        <f>C69+C70+C71+C72+C73+C74+C75+C76</f>
        <v>88497</v>
      </c>
      <c r="D68" s="182">
        <f t="shared" ref="D68:U68" si="86">D69+D70+D71+D72+D73+D74+D75+D76</f>
        <v>35195</v>
      </c>
      <c r="E68" s="182">
        <f t="shared" si="86"/>
        <v>45061</v>
      </c>
      <c r="F68" s="182">
        <f t="shared" si="86"/>
        <v>88497</v>
      </c>
      <c r="G68" s="182">
        <f t="shared" si="86"/>
        <v>64470</v>
      </c>
      <c r="H68" s="182">
        <f t="shared" si="86"/>
        <v>32530</v>
      </c>
      <c r="I68" s="182">
        <f t="shared" si="86"/>
        <v>128940</v>
      </c>
      <c r="J68" s="182">
        <f t="shared" si="86"/>
        <v>64470</v>
      </c>
      <c r="K68" s="182">
        <f t="shared" si="86"/>
        <v>2850</v>
      </c>
      <c r="L68" s="182">
        <f t="shared" si="86"/>
        <v>17100</v>
      </c>
      <c r="M68" s="182">
        <f t="shared" si="86"/>
        <v>1050</v>
      </c>
      <c r="N68" s="182">
        <f t="shared" si="86"/>
        <v>1050</v>
      </c>
      <c r="O68" s="182">
        <f t="shared" si="86"/>
        <v>3410</v>
      </c>
      <c r="P68" s="182">
        <f t="shared" si="86"/>
        <v>3410</v>
      </c>
      <c r="Q68" s="182">
        <f t="shared" si="86"/>
        <v>10380</v>
      </c>
      <c r="R68" s="182">
        <f t="shared" si="86"/>
        <v>10380</v>
      </c>
      <c r="S68" s="182">
        <f t="shared" si="86"/>
        <v>4100</v>
      </c>
      <c r="T68" s="182">
        <f t="shared" si="86"/>
        <v>4100</v>
      </c>
      <c r="U68" s="182">
        <f t="shared" si="86"/>
        <v>229450</v>
      </c>
      <c r="V68" s="126"/>
    </row>
    <row r="69" spans="1:22" s="3" customFormat="1" ht="13.2" x14ac:dyDescent="0.25">
      <c r="A69" s="271">
        <v>48</v>
      </c>
      <c r="B69" s="94" t="s">
        <v>92</v>
      </c>
      <c r="C69" s="228">
        <f>'КРС (2)'!C7</f>
        <v>11223</v>
      </c>
      <c r="D69" s="228">
        <f>'КРС (2)'!D7</f>
        <v>4699</v>
      </c>
      <c r="E69" s="228">
        <f>'КРС (2)'!E7</f>
        <v>8315</v>
      </c>
      <c r="F69" s="228">
        <f>'КРС (2)'!F7</f>
        <v>11223</v>
      </c>
      <c r="G69" s="228">
        <f>'КРС (2)'!G7</f>
        <v>8100</v>
      </c>
      <c r="H69" s="228">
        <f>'КРС (2)'!H7</f>
        <v>5950</v>
      </c>
      <c r="I69" s="163">
        <f t="shared" ref="I69:I76" si="87">G69*2</f>
        <v>16200</v>
      </c>
      <c r="J69" s="181">
        <f t="shared" ref="J69:J76" si="88">G69</f>
        <v>8100</v>
      </c>
      <c r="K69" s="228">
        <f>'КРС (2)'!K7</f>
        <v>200</v>
      </c>
      <c r="L69" s="228">
        <f>'КРС (2)'!L7</f>
        <v>1200</v>
      </c>
      <c r="M69" s="228">
        <f>'КРС (2)'!M7</f>
        <v>100</v>
      </c>
      <c r="N69" s="228">
        <f>'КРС (2)'!N7</f>
        <v>100</v>
      </c>
      <c r="O69" s="228">
        <f>'КРС (2)'!O7</f>
        <v>420</v>
      </c>
      <c r="P69" s="228">
        <f>'КРС (2)'!P7</f>
        <v>420</v>
      </c>
      <c r="Q69" s="228">
        <f>'КРС (2)'!Q7</f>
        <v>1350</v>
      </c>
      <c r="R69" s="228">
        <f>'КРС (2)'!R7</f>
        <v>1350</v>
      </c>
      <c r="S69" s="228">
        <f>'КРС (2)'!S7</f>
        <v>0</v>
      </c>
      <c r="T69" s="228">
        <f>'КРС (2)'!T7</f>
        <v>0</v>
      </c>
      <c r="U69" s="243">
        <f t="shared" si="17"/>
        <v>27370</v>
      </c>
      <c r="V69" s="234"/>
    </row>
    <row r="70" spans="1:22" ht="13.2" x14ac:dyDescent="0.25">
      <c r="A70" s="92">
        <v>49</v>
      </c>
      <c r="B70" s="94" t="s">
        <v>106</v>
      </c>
      <c r="C70" s="12">
        <f>'КРС (2)'!C19</f>
        <v>8384</v>
      </c>
      <c r="D70" s="12">
        <f>'КРС (2)'!D19</f>
        <v>3398</v>
      </c>
      <c r="E70" s="12">
        <f>'КРС (2)'!E19</f>
        <v>3250</v>
      </c>
      <c r="F70" s="12">
        <f>'КРС (2)'!F19</f>
        <v>8384</v>
      </c>
      <c r="G70" s="12">
        <f>'КРС (2)'!G19</f>
        <v>5500</v>
      </c>
      <c r="H70" s="12">
        <f>'КРС (2)'!H19</f>
        <v>2450</v>
      </c>
      <c r="I70" s="163">
        <f t="shared" si="87"/>
        <v>11000</v>
      </c>
      <c r="J70" s="181">
        <f t="shared" si="88"/>
        <v>5500</v>
      </c>
      <c r="K70" s="60">
        <f>'КРС (2)'!K19</f>
        <v>300</v>
      </c>
      <c r="L70" s="60">
        <f>'КРС (2)'!L19</f>
        <v>1800</v>
      </c>
      <c r="M70" s="60">
        <f>'КРС (2)'!M19</f>
        <v>200</v>
      </c>
      <c r="N70" s="60">
        <f>'КРС (2)'!N19</f>
        <v>200</v>
      </c>
      <c r="O70" s="60">
        <f>'КРС (2)'!O19</f>
        <v>400</v>
      </c>
      <c r="P70" s="60">
        <f>'КРС (2)'!P19</f>
        <v>400</v>
      </c>
      <c r="Q70" s="60">
        <f>'КРС (2)'!Q19</f>
        <v>900</v>
      </c>
      <c r="R70" s="60">
        <f>'КРС (2)'!R19</f>
        <v>900</v>
      </c>
      <c r="S70" s="60">
        <f>'КРС (2)'!S19</f>
        <v>3000</v>
      </c>
      <c r="T70" s="60">
        <f>'КРС (2)'!T19</f>
        <v>3000</v>
      </c>
      <c r="U70" s="243">
        <f t="shared" si="17"/>
        <v>22800</v>
      </c>
    </row>
    <row r="71" spans="1:22" ht="13.2" x14ac:dyDescent="0.25">
      <c r="A71" s="92">
        <v>50</v>
      </c>
      <c r="B71" s="94" t="s">
        <v>117</v>
      </c>
      <c r="C71" s="12">
        <f>'КРС (2)'!C30</f>
        <v>14172</v>
      </c>
      <c r="D71" s="12">
        <f>'КРС (2)'!D30</f>
        <v>5790</v>
      </c>
      <c r="E71" s="12">
        <f>'КРС (2)'!E30</f>
        <v>4003</v>
      </c>
      <c r="F71" s="12">
        <f>'КРС (2)'!F30</f>
        <v>14172</v>
      </c>
      <c r="G71" s="12">
        <f>'КРС (2)'!G30</f>
        <v>10600</v>
      </c>
      <c r="H71" s="12">
        <f>'КРС (2)'!H30</f>
        <v>3000</v>
      </c>
      <c r="I71" s="163">
        <f t="shared" si="87"/>
        <v>21200</v>
      </c>
      <c r="J71" s="181">
        <f t="shared" si="88"/>
        <v>10600</v>
      </c>
      <c r="K71" s="60">
        <f>'КРС (2)'!K30</f>
        <v>300</v>
      </c>
      <c r="L71" s="60">
        <f>'КРС (2)'!L30</f>
        <v>1800</v>
      </c>
      <c r="M71" s="60">
        <f>'КРС (2)'!M30</f>
        <v>100</v>
      </c>
      <c r="N71" s="60">
        <f>'КРС (2)'!N30</f>
        <v>100</v>
      </c>
      <c r="O71" s="60">
        <f>'КРС (2)'!O30</f>
        <v>550</v>
      </c>
      <c r="P71" s="60">
        <f>'КРС (2)'!P30</f>
        <v>550</v>
      </c>
      <c r="Q71" s="60">
        <f>'КРС (2)'!Q30</f>
        <v>1700</v>
      </c>
      <c r="R71" s="60">
        <f>'КРС (2)'!R30</f>
        <v>1700</v>
      </c>
      <c r="S71" s="60">
        <f>'КРС (2)'!S30</f>
        <v>500</v>
      </c>
      <c r="T71" s="60">
        <f>'КРС (2)'!T30</f>
        <v>500</v>
      </c>
      <c r="U71" s="243">
        <f t="shared" si="17"/>
        <v>36450</v>
      </c>
    </row>
    <row r="72" spans="1:22" ht="13.2" x14ac:dyDescent="0.25">
      <c r="A72" s="239">
        <v>51</v>
      </c>
      <c r="B72" s="240" t="s">
        <v>122</v>
      </c>
      <c r="C72" s="228">
        <f>'КРС (2)'!C35</f>
        <v>22367</v>
      </c>
      <c r="D72" s="228">
        <f>'КРС (2)'!D35</f>
        <v>8397</v>
      </c>
      <c r="E72" s="228">
        <f>'КРС (2)'!E35</f>
        <v>15277</v>
      </c>
      <c r="F72" s="228">
        <f>'КРС (2)'!F35</f>
        <v>22367</v>
      </c>
      <c r="G72" s="228">
        <f>'КРС (2)'!G35</f>
        <v>16700</v>
      </c>
      <c r="H72" s="228">
        <f>'КРС (2)'!H35</f>
        <v>10760</v>
      </c>
      <c r="I72" s="163">
        <f t="shared" si="87"/>
        <v>33400</v>
      </c>
      <c r="J72" s="181">
        <f t="shared" si="88"/>
        <v>16700</v>
      </c>
      <c r="K72" s="232">
        <f>'КРС (2)'!K35</f>
        <v>1000</v>
      </c>
      <c r="L72" s="232">
        <f>'КРС (2)'!L35</f>
        <v>6000</v>
      </c>
      <c r="M72" s="232">
        <f>'КРС (2)'!M35</f>
        <v>100</v>
      </c>
      <c r="N72" s="232">
        <f>'КРС (2)'!N35</f>
        <v>100</v>
      </c>
      <c r="O72" s="232">
        <f>'КРС (2)'!O35</f>
        <v>840</v>
      </c>
      <c r="P72" s="232">
        <f>'КРС (2)'!P35</f>
        <v>840</v>
      </c>
      <c r="Q72" s="232">
        <f>'КРС (2)'!Q35</f>
        <v>2680</v>
      </c>
      <c r="R72" s="232">
        <f>'КРС (2)'!R35</f>
        <v>2680</v>
      </c>
      <c r="S72" s="232">
        <f>'КРС (2)'!S35</f>
        <v>0</v>
      </c>
      <c r="T72" s="232">
        <f>'КРС (2)'!T35</f>
        <v>0</v>
      </c>
      <c r="U72" s="243">
        <f t="shared" si="17"/>
        <v>59720</v>
      </c>
    </row>
    <row r="73" spans="1:22" ht="13.2" x14ac:dyDescent="0.25">
      <c r="A73" s="99">
        <v>52</v>
      </c>
      <c r="B73" s="94" t="s">
        <v>126</v>
      </c>
      <c r="C73" s="12">
        <f>'КРС (2)'!C39</f>
        <v>11555</v>
      </c>
      <c r="D73" s="12">
        <f>'КРС (2)'!D39</f>
        <v>4457</v>
      </c>
      <c r="E73" s="12">
        <f>'КРС (2)'!E39</f>
        <v>6330</v>
      </c>
      <c r="F73" s="12">
        <f>'КРС (2)'!F39</f>
        <v>11555</v>
      </c>
      <c r="G73" s="12">
        <f>'КРС (2)'!G39</f>
        <v>8090</v>
      </c>
      <c r="H73" s="12">
        <f>'КРС (2)'!H39</f>
        <v>4430</v>
      </c>
      <c r="I73" s="163">
        <f t="shared" si="87"/>
        <v>16180</v>
      </c>
      <c r="J73" s="181">
        <f t="shared" si="88"/>
        <v>8090</v>
      </c>
      <c r="K73" s="60">
        <f>'КРС (2)'!K39</f>
        <v>400</v>
      </c>
      <c r="L73" s="60">
        <f>'КРС (2)'!L39</f>
        <v>2400</v>
      </c>
      <c r="M73" s="60">
        <f>'КРС (2)'!M39</f>
        <v>100</v>
      </c>
      <c r="N73" s="60">
        <f>'КРС (2)'!N39</f>
        <v>100</v>
      </c>
      <c r="O73" s="60">
        <f>'КРС (2)'!O39</f>
        <v>420</v>
      </c>
      <c r="P73" s="60">
        <f>'КРС (2)'!P39</f>
        <v>420</v>
      </c>
      <c r="Q73" s="60">
        <f>'КРС (2)'!Q39</f>
        <v>1300</v>
      </c>
      <c r="R73" s="60">
        <f>'КРС (2)'!R39</f>
        <v>1300</v>
      </c>
      <c r="S73" s="60">
        <f>'КРС (2)'!S39</f>
        <v>500</v>
      </c>
      <c r="T73" s="60">
        <f>'КРС (2)'!T39</f>
        <v>500</v>
      </c>
      <c r="U73" s="243">
        <f t="shared" ref="U73:U76" si="89">T73+N73+L73+J73+I73+R73+P73</f>
        <v>28990</v>
      </c>
    </row>
    <row r="74" spans="1:22" ht="13.2" x14ac:dyDescent="0.25">
      <c r="A74" s="99">
        <v>53</v>
      </c>
      <c r="B74" s="94" t="s">
        <v>132</v>
      </c>
      <c r="C74" s="12">
        <f>'КРС (2)'!C45</f>
        <v>10833</v>
      </c>
      <c r="D74" s="12">
        <f>'КРС (2)'!D45</f>
        <v>3999</v>
      </c>
      <c r="E74" s="12">
        <f>'КРС (2)'!E45</f>
        <v>5317</v>
      </c>
      <c r="F74" s="12">
        <f>'КРС (2)'!F45</f>
        <v>10833</v>
      </c>
      <c r="G74" s="12">
        <f>'КРС (2)'!G45</f>
        <v>8100</v>
      </c>
      <c r="H74" s="12">
        <f>'КРС (2)'!H45</f>
        <v>4000</v>
      </c>
      <c r="I74" s="163">
        <f t="shared" si="87"/>
        <v>16200</v>
      </c>
      <c r="J74" s="181">
        <f t="shared" si="88"/>
        <v>8100</v>
      </c>
      <c r="K74" s="60">
        <f>'КРС (2)'!K45</f>
        <v>300</v>
      </c>
      <c r="L74" s="60">
        <f>'КРС (2)'!L45</f>
        <v>1800</v>
      </c>
      <c r="M74" s="60">
        <f>'КРС (2)'!M45</f>
        <v>100</v>
      </c>
      <c r="N74" s="60">
        <f>'КРС (2)'!N45</f>
        <v>100</v>
      </c>
      <c r="O74" s="60">
        <f>'КРС (2)'!O45</f>
        <v>410</v>
      </c>
      <c r="P74" s="60">
        <f>'КРС (2)'!P45</f>
        <v>410</v>
      </c>
      <c r="Q74" s="60">
        <f>'КРС (2)'!Q45</f>
        <v>1300</v>
      </c>
      <c r="R74" s="60">
        <f>'КРС (2)'!R45</f>
        <v>1300</v>
      </c>
      <c r="S74" s="60">
        <f>'КРС (2)'!S45</f>
        <v>100</v>
      </c>
      <c r="T74" s="60">
        <f>'КРС (2)'!T45</f>
        <v>100</v>
      </c>
      <c r="U74" s="243">
        <f t="shared" si="89"/>
        <v>28010</v>
      </c>
    </row>
    <row r="75" spans="1:22" ht="13.2" x14ac:dyDescent="0.25">
      <c r="A75" s="99">
        <v>54</v>
      </c>
      <c r="B75" s="94" t="s">
        <v>138</v>
      </c>
      <c r="C75" s="60">
        <f>'КРС (2)'!C51</f>
        <v>9463</v>
      </c>
      <c r="D75" s="60">
        <f>'КРС (2)'!D51</f>
        <v>4005</v>
      </c>
      <c r="E75" s="60">
        <f>'КРС (2)'!E51</f>
        <v>2069</v>
      </c>
      <c r="F75" s="60">
        <f>'КРС (2)'!F51</f>
        <v>9463</v>
      </c>
      <c r="G75" s="60">
        <f>'КРС (2)'!G51</f>
        <v>7000</v>
      </c>
      <c r="H75" s="60">
        <f>'КРС (2)'!H51</f>
        <v>1560</v>
      </c>
      <c r="I75" s="163">
        <f t="shared" si="87"/>
        <v>14000</v>
      </c>
      <c r="J75" s="181">
        <f t="shared" si="88"/>
        <v>7000</v>
      </c>
      <c r="K75" s="60">
        <f>'КРС (2)'!K51</f>
        <v>300</v>
      </c>
      <c r="L75" s="60">
        <f>'КРС (2)'!L51</f>
        <v>1800</v>
      </c>
      <c r="M75" s="60">
        <f>'КРС (2)'!M51</f>
        <v>300</v>
      </c>
      <c r="N75" s="60">
        <f>'КРС (2)'!N51</f>
        <v>300</v>
      </c>
      <c r="O75" s="60">
        <f>'КРС (2)'!O51</f>
        <v>350</v>
      </c>
      <c r="P75" s="60">
        <f>'КРС (2)'!P51</f>
        <v>350</v>
      </c>
      <c r="Q75" s="60">
        <f>'КРС (2)'!Q51</f>
        <v>1100</v>
      </c>
      <c r="R75" s="60">
        <f>'КРС (2)'!R51</f>
        <v>1100</v>
      </c>
      <c r="S75" s="60">
        <f>'КРС (2)'!S51</f>
        <v>0</v>
      </c>
      <c r="T75" s="60">
        <f>'КРС (2)'!T51</f>
        <v>0</v>
      </c>
      <c r="U75" s="243">
        <f t="shared" si="89"/>
        <v>24550</v>
      </c>
    </row>
    <row r="76" spans="1:22" ht="13.2" x14ac:dyDescent="0.25">
      <c r="A76" s="92">
        <v>55</v>
      </c>
      <c r="B76" s="94" t="s">
        <v>146</v>
      </c>
      <c r="C76" s="60">
        <f>'КРС (2)'!C59</f>
        <v>500</v>
      </c>
      <c r="D76" s="60">
        <f>'КРС (2)'!D59</f>
        <v>450</v>
      </c>
      <c r="E76" s="60">
        <f>'КРС (2)'!E59</f>
        <v>500</v>
      </c>
      <c r="F76" s="60">
        <f>'КРС (2)'!F59</f>
        <v>500</v>
      </c>
      <c r="G76" s="60">
        <f>'КРС (2)'!G59</f>
        <v>380</v>
      </c>
      <c r="H76" s="60">
        <f>'КРС (2)'!H59</f>
        <v>380</v>
      </c>
      <c r="I76" s="163">
        <f t="shared" si="87"/>
        <v>760</v>
      </c>
      <c r="J76" s="181">
        <f t="shared" si="88"/>
        <v>380</v>
      </c>
      <c r="K76" s="60">
        <f>'КРС (2)'!K59</f>
        <v>50</v>
      </c>
      <c r="L76" s="60">
        <f>'КРС (2)'!L59</f>
        <v>300</v>
      </c>
      <c r="M76" s="60">
        <f>'КРС (2)'!M59</f>
        <v>50</v>
      </c>
      <c r="N76" s="60">
        <f>'КРС (2)'!N59</f>
        <v>50</v>
      </c>
      <c r="O76" s="60">
        <f>'КРС (2)'!O59</f>
        <v>20</v>
      </c>
      <c r="P76" s="60">
        <f>'КРС (2)'!P59</f>
        <v>20</v>
      </c>
      <c r="Q76" s="60">
        <f>'КРС (2)'!Q59</f>
        <v>50</v>
      </c>
      <c r="R76" s="60">
        <f>'КРС (2)'!R59</f>
        <v>50</v>
      </c>
      <c r="S76" s="60">
        <f>'КРС (2)'!S59</f>
        <v>0</v>
      </c>
      <c r="T76" s="60">
        <f>'КРС (2)'!T59</f>
        <v>0</v>
      </c>
      <c r="U76" s="243">
        <f t="shared" si="89"/>
        <v>1560</v>
      </c>
    </row>
    <row r="77" spans="1:22" ht="25.2" customHeight="1" x14ac:dyDescent="0.25">
      <c r="A77" s="689" t="s">
        <v>164</v>
      </c>
      <c r="B77" s="690"/>
      <c r="C77" s="184">
        <f>C5+C10+C15+C21+C27+C31+C36+C42+C50+C68</f>
        <v>739341</v>
      </c>
      <c r="D77" s="184">
        <f t="shared" ref="D77" si="90">D5+D10+D15+D21+D27+D31+D36+D42+D50+D68</f>
        <v>314513</v>
      </c>
      <c r="E77" s="184">
        <f>E5+E10+E15+E21+E27+E31+E36+E42+E50+E68</f>
        <v>425887</v>
      </c>
      <c r="F77" s="184">
        <f t="shared" ref="F77:U77" si="91">F5+F10+F15+F21+F27+F31+F36+F42+F50+F68</f>
        <v>739341</v>
      </c>
      <c r="G77" s="184">
        <f t="shared" si="91"/>
        <v>554720</v>
      </c>
      <c r="H77" s="184">
        <f t="shared" si="91"/>
        <v>314310</v>
      </c>
      <c r="I77" s="184">
        <f t="shared" si="91"/>
        <v>1109440</v>
      </c>
      <c r="J77" s="184">
        <f t="shared" si="91"/>
        <v>554720</v>
      </c>
      <c r="K77" s="184">
        <f t="shared" si="91"/>
        <v>17150</v>
      </c>
      <c r="L77" s="184">
        <f t="shared" si="91"/>
        <v>102900</v>
      </c>
      <c r="M77" s="184">
        <f t="shared" si="91"/>
        <v>6950</v>
      </c>
      <c r="N77" s="184">
        <f t="shared" si="91"/>
        <v>6950</v>
      </c>
      <c r="O77" s="184">
        <f t="shared" si="91"/>
        <v>28190</v>
      </c>
      <c r="P77" s="184">
        <f t="shared" si="91"/>
        <v>28190</v>
      </c>
      <c r="Q77" s="184">
        <f t="shared" si="91"/>
        <v>88830</v>
      </c>
      <c r="R77" s="184">
        <f t="shared" si="91"/>
        <v>88830</v>
      </c>
      <c r="S77" s="184">
        <f t="shared" si="91"/>
        <v>12395</v>
      </c>
      <c r="T77" s="184">
        <f t="shared" si="91"/>
        <v>12395</v>
      </c>
      <c r="U77" s="184">
        <f t="shared" si="91"/>
        <v>1903425</v>
      </c>
    </row>
    <row r="78" spans="1:22" ht="23.4" customHeight="1" x14ac:dyDescent="0.25">
      <c r="A78" s="684" t="s">
        <v>165</v>
      </c>
      <c r="B78" s="685"/>
      <c r="C78" s="185">
        <f>C5+C10+C15+C21+C27+C31+C36+C42+C45+C47+C50+C54+C58+C61+C63+C66+C68</f>
        <v>990077</v>
      </c>
      <c r="D78" s="185">
        <f t="shared" ref="D78" si="92">D5+D10+D15+D21+D27+D31+D36+D42+D45+D47+D50+D54+D58+D61+D63+D66+D68</f>
        <v>410642</v>
      </c>
      <c r="E78" s="185">
        <f>E5+E10+E15+E21+E27+E31+E36+E42+E45+E47+E50+E54+E58+E61+E63+E66+E68</f>
        <v>542001</v>
      </c>
      <c r="F78" s="185">
        <f t="shared" ref="F78:U78" si="93">F5+F10+F15+F21+F27+F31+F36+F42+F45+F47+F50+F54+F58+F61+F63+F66+F68</f>
        <v>990077</v>
      </c>
      <c r="G78" s="185">
        <f t="shared" si="93"/>
        <v>751520</v>
      </c>
      <c r="H78" s="185">
        <f t="shared" si="93"/>
        <v>397120</v>
      </c>
      <c r="I78" s="185">
        <f t="shared" si="93"/>
        <v>1503040</v>
      </c>
      <c r="J78" s="185">
        <f t="shared" si="93"/>
        <v>751520</v>
      </c>
      <c r="K78" s="185">
        <f t="shared" si="93"/>
        <v>26250</v>
      </c>
      <c r="L78" s="185">
        <f t="shared" si="93"/>
        <v>157500</v>
      </c>
      <c r="M78" s="185">
        <f t="shared" si="93"/>
        <v>11150</v>
      </c>
      <c r="N78" s="185">
        <f t="shared" si="93"/>
        <v>11150</v>
      </c>
      <c r="O78" s="185">
        <f t="shared" si="93"/>
        <v>38100</v>
      </c>
      <c r="P78" s="185">
        <f t="shared" si="93"/>
        <v>38100</v>
      </c>
      <c r="Q78" s="185">
        <f t="shared" si="93"/>
        <v>120410</v>
      </c>
      <c r="R78" s="185">
        <f t="shared" si="93"/>
        <v>120410</v>
      </c>
      <c r="S78" s="185">
        <f t="shared" si="93"/>
        <v>13955</v>
      </c>
      <c r="T78" s="185">
        <f t="shared" si="93"/>
        <v>13955</v>
      </c>
      <c r="U78" s="185">
        <f t="shared" si="93"/>
        <v>2595675</v>
      </c>
    </row>
    <row r="79" spans="1:22" ht="13.2" x14ac:dyDescent="0.25">
      <c r="A79" s="97"/>
      <c r="B79" s="94"/>
      <c r="C79" s="26"/>
      <c r="D79" s="233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33"/>
      <c r="P79" s="233"/>
      <c r="Q79" s="233"/>
      <c r="R79" s="233"/>
      <c r="S79" s="26"/>
      <c r="T79" s="26"/>
      <c r="U79" s="26"/>
    </row>
    <row r="83" spans="21:21" ht="11.4" customHeight="1" x14ac:dyDescent="0.25">
      <c r="U83" s="123"/>
    </row>
  </sheetData>
  <mergeCells count="27">
    <mergeCell ref="A78:B78"/>
    <mergeCell ref="A58:B58"/>
    <mergeCell ref="A61:B61"/>
    <mergeCell ref="A63:B63"/>
    <mergeCell ref="A66:B66"/>
    <mergeCell ref="A68:B68"/>
    <mergeCell ref="A77:B77"/>
    <mergeCell ref="A54:B54"/>
    <mergeCell ref="A5:B5"/>
    <mergeCell ref="A10:B10"/>
    <mergeCell ref="A15:B15"/>
    <mergeCell ref="A21:B21"/>
    <mergeCell ref="A27:B27"/>
    <mergeCell ref="A31:B31"/>
    <mergeCell ref="A36:B36"/>
    <mergeCell ref="A50:B50"/>
    <mergeCell ref="A1:U1"/>
    <mergeCell ref="A2:A4"/>
    <mergeCell ref="B2:B4"/>
    <mergeCell ref="F2:U2"/>
    <mergeCell ref="C3:E3"/>
    <mergeCell ref="F3:H3"/>
    <mergeCell ref="K3:L3"/>
    <mergeCell ref="M3:N3"/>
    <mergeCell ref="S3:T3"/>
    <mergeCell ref="O3:P3"/>
    <mergeCell ref="Q3:R3"/>
  </mergeCells>
  <pageMargins left="0" right="0" top="0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КРС</vt:lpstr>
      <vt:lpstr>лошади</vt:lpstr>
      <vt:lpstr>МРС</vt:lpstr>
      <vt:lpstr>Свиньи</vt:lpstr>
      <vt:lpstr>другие </vt:lpstr>
      <vt:lpstr>по ВП с формул</vt:lpstr>
      <vt:lpstr>Итого свод с формул</vt:lpstr>
      <vt:lpstr>КРС (2)</vt:lpstr>
      <vt:lpstr>КРС (по ЗВЛ)</vt:lpstr>
      <vt:lpstr>лош (2)</vt:lpstr>
      <vt:lpstr>лошади (ЗВЛ)</vt:lpstr>
      <vt:lpstr>МРС (2)</vt:lpstr>
      <vt:lpstr>Свиньи (2)</vt:lpstr>
      <vt:lpstr>другие (2)</vt:lpstr>
      <vt:lpstr>всего иссл</vt:lpstr>
      <vt:lpstr>ИТОГ В ГЗ</vt:lpstr>
      <vt:lpstr>'другие '!Область_печати</vt:lpstr>
      <vt:lpstr>'ИТОГ В ГЗ'!Область_печати</vt:lpstr>
      <vt:lpstr>КРС!Область_печати</vt:lpstr>
      <vt:lpstr>лошади!Область_печати</vt:lpstr>
      <vt:lpstr>'по ВП с формул'!Область_печати</vt:lpstr>
      <vt:lpstr>Свиньи!Область_печати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Ruzila</dc:creator>
  <cp:lastModifiedBy>Латыпова Рузиля Мирзагалиевна</cp:lastModifiedBy>
  <cp:lastPrinted>2019-05-17T11:49:26Z</cp:lastPrinted>
  <dcterms:created xsi:type="dcterms:W3CDTF">2014-08-13T04:38:31Z</dcterms:created>
  <dcterms:modified xsi:type="dcterms:W3CDTF">2019-06-10T05:20:13Z</dcterms:modified>
</cp:coreProperties>
</file>