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40" windowWidth="14670" windowHeight="8340" firstSheet="2" activeTab="3"/>
  </bookViews>
  <sheets>
    <sheet name="КРС" sheetId="1" r:id="rId1"/>
    <sheet name="лошади" sheetId="2" r:id="rId2"/>
    <sheet name="МРС" sheetId="3" r:id="rId3"/>
    <sheet name="Свиньи" sheetId="4" r:id="rId4"/>
    <sheet name="другие" sheetId="5" r:id="rId5"/>
    <sheet name="ВСЕГО исследований" sheetId="9" r:id="rId6"/>
    <sheet name="Итого по исследованиям" sheetId="8" r:id="rId7"/>
  </sheets>
  <calcPr calcId="125725"/>
</workbook>
</file>

<file path=xl/calcChain.xml><?xml version="1.0" encoding="utf-8"?>
<calcChain xmlns="http://schemas.openxmlformats.org/spreadsheetml/2006/main">
  <c r="H59" i="9"/>
  <c r="H60"/>
  <c r="H61" i="1"/>
  <c r="H4" i="9"/>
  <c r="H5"/>
  <c r="H8"/>
  <c r="H12"/>
  <c r="H14"/>
  <c r="H17"/>
  <c r="H25"/>
  <c r="H30"/>
  <c r="H34"/>
  <c r="H47"/>
  <c r="H48"/>
  <c r="H51"/>
  <c r="H54"/>
  <c r="H55"/>
  <c r="R60" i="1"/>
  <c r="L60" i="8"/>
  <c r="Q60" s="1"/>
  <c r="N60" i="2"/>
  <c r="M60" i="8"/>
  <c r="O60" i="3"/>
  <c r="N60" i="8"/>
  <c r="Q60" i="4"/>
  <c r="O60" i="8"/>
  <c r="R60" i="5"/>
  <c r="P60" i="8"/>
  <c r="H60"/>
  <c r="H5"/>
  <c r="H6"/>
  <c r="H61" s="1"/>
  <c r="H9"/>
  <c r="H10"/>
  <c r="H13"/>
  <c r="H15"/>
  <c r="H17"/>
  <c r="H18"/>
  <c r="H25"/>
  <c r="H26"/>
  <c r="H31"/>
  <c r="H35"/>
  <c r="H41"/>
  <c r="H48"/>
  <c r="H49"/>
  <c r="H50"/>
  <c r="H52"/>
  <c r="H55"/>
  <c r="H56"/>
  <c r="H58"/>
  <c r="R5" i="5"/>
  <c r="R10" i="1"/>
  <c r="L10" i="8"/>
  <c r="N10" i="2"/>
  <c r="M10" i="8"/>
  <c r="O10" i="3"/>
  <c r="N10" i="8"/>
  <c r="O10"/>
  <c r="R10" i="5"/>
  <c r="P10" i="8" s="1"/>
  <c r="R17" i="1"/>
  <c r="L17" i="8" s="1"/>
  <c r="N17" i="2"/>
  <c r="M17" i="8"/>
  <c r="O17" i="3"/>
  <c r="N17" i="8" s="1"/>
  <c r="Q17" i="4"/>
  <c r="O17" i="8"/>
  <c r="R17" i="5"/>
  <c r="P17" i="8" s="1"/>
  <c r="R25" i="1"/>
  <c r="L25" i="8"/>
  <c r="N25" i="2"/>
  <c r="M25" i="8" s="1"/>
  <c r="O25" i="3"/>
  <c r="N25" i="8"/>
  <c r="Q25" i="4"/>
  <c r="O25" i="8" s="1"/>
  <c r="R25" i="5"/>
  <c r="P25" i="8"/>
  <c r="R41" i="1"/>
  <c r="L41" i="8"/>
  <c r="N41" i="2"/>
  <c r="M41" i="8" s="1"/>
  <c r="O41" i="3"/>
  <c r="N41" i="8"/>
  <c r="Q41" i="4"/>
  <c r="O41" i="8" s="1"/>
  <c r="R41" i="5"/>
  <c r="P41" i="8"/>
  <c r="R50" i="1"/>
  <c r="L50" i="8" s="1"/>
  <c r="Q50" s="1"/>
  <c r="N50" i="2"/>
  <c r="M50" i="8"/>
  <c r="O50" i="3"/>
  <c r="N50" i="8" s="1"/>
  <c r="Q50" i="4"/>
  <c r="O50" i="8"/>
  <c r="R50" i="5"/>
  <c r="P50" i="8" s="1"/>
  <c r="R58" i="1"/>
  <c r="L58" i="8" s="1"/>
  <c r="N58" i="2"/>
  <c r="M58" i="8"/>
  <c r="O58" i="3"/>
  <c r="N58" i="8" s="1"/>
  <c r="Q58" i="4"/>
  <c r="O58" i="8"/>
  <c r="R58" i="5"/>
  <c r="P58" i="8" s="1"/>
  <c r="P6"/>
  <c r="M7"/>
  <c r="N8"/>
  <c r="O9"/>
  <c r="L11"/>
  <c r="P11"/>
  <c r="M12"/>
  <c r="N13"/>
  <c r="O14"/>
  <c r="L15"/>
  <c r="P15"/>
  <c r="M16"/>
  <c r="N18"/>
  <c r="O19"/>
  <c r="L20"/>
  <c r="Q20" s="1"/>
  <c r="R20" s="1"/>
  <c r="P20"/>
  <c r="M21"/>
  <c r="N22"/>
  <c r="O23"/>
  <c r="L24"/>
  <c r="P24"/>
  <c r="M26"/>
  <c r="N27"/>
  <c r="O28"/>
  <c r="L29"/>
  <c r="P29"/>
  <c r="M30"/>
  <c r="N31"/>
  <c r="O32"/>
  <c r="L33"/>
  <c r="P33"/>
  <c r="M34"/>
  <c r="N35"/>
  <c r="O36"/>
  <c r="L37"/>
  <c r="Q37" s="1"/>
  <c r="R37" s="1"/>
  <c r="P37"/>
  <c r="M38"/>
  <c r="N39"/>
  <c r="O40"/>
  <c r="L42"/>
  <c r="P42"/>
  <c r="M43"/>
  <c r="N44"/>
  <c r="O45"/>
  <c r="L46"/>
  <c r="P46"/>
  <c r="M47"/>
  <c r="N48"/>
  <c r="O49"/>
  <c r="L51"/>
  <c r="P51"/>
  <c r="M52"/>
  <c r="N53"/>
  <c r="O54"/>
  <c r="L55"/>
  <c r="Q55" s="1"/>
  <c r="R55" s="1"/>
  <c r="P55"/>
  <c r="M56"/>
  <c r="N57"/>
  <c r="O59"/>
  <c r="L5"/>
  <c r="P5"/>
  <c r="J61" i="5"/>
  <c r="K61"/>
  <c r="L61"/>
  <c r="M61"/>
  <c r="N61"/>
  <c r="O61"/>
  <c r="P61"/>
  <c r="Q61"/>
  <c r="I61"/>
  <c r="R6"/>
  <c r="R61" s="1"/>
  <c r="R7"/>
  <c r="P7" i="8" s="1"/>
  <c r="R8" i="5"/>
  <c r="P8" i="8" s="1"/>
  <c r="R9" i="5"/>
  <c r="P9" i="8" s="1"/>
  <c r="R11" i="5"/>
  <c r="R12"/>
  <c r="P12" i="8" s="1"/>
  <c r="R13" i="5"/>
  <c r="P13" i="8" s="1"/>
  <c r="R14" i="5"/>
  <c r="P14" i="8" s="1"/>
  <c r="R15" i="5"/>
  <c r="R16"/>
  <c r="P16" i="8" s="1"/>
  <c r="R18" i="5"/>
  <c r="P18" i="8" s="1"/>
  <c r="R19" i="5"/>
  <c r="P19" i="8" s="1"/>
  <c r="R20" i="5"/>
  <c r="R21"/>
  <c r="P21" i="8" s="1"/>
  <c r="R22" i="5"/>
  <c r="P22" i="8" s="1"/>
  <c r="R23" i="5"/>
  <c r="P23" i="8" s="1"/>
  <c r="R24" i="5"/>
  <c r="R26"/>
  <c r="P26" i="8" s="1"/>
  <c r="R27" i="5"/>
  <c r="P27" i="8" s="1"/>
  <c r="R28" i="5"/>
  <c r="P28" i="8" s="1"/>
  <c r="R29" i="5"/>
  <c r="R30"/>
  <c r="P30" i="8" s="1"/>
  <c r="R31" i="5"/>
  <c r="P31" i="8" s="1"/>
  <c r="R32" i="5"/>
  <c r="P32" i="8" s="1"/>
  <c r="R33" i="5"/>
  <c r="R34"/>
  <c r="P34" i="8" s="1"/>
  <c r="R35" i="5"/>
  <c r="P35" i="8" s="1"/>
  <c r="R36" i="5"/>
  <c r="P36" i="8" s="1"/>
  <c r="R37" i="5"/>
  <c r="R38"/>
  <c r="P38" i="8" s="1"/>
  <c r="R39" i="5"/>
  <c r="P39" i="8" s="1"/>
  <c r="R40" i="5"/>
  <c r="P40" i="8" s="1"/>
  <c r="R42" i="5"/>
  <c r="R43"/>
  <c r="P43" i="8" s="1"/>
  <c r="R44" i="5"/>
  <c r="P44" i="8" s="1"/>
  <c r="R45" i="5"/>
  <c r="P45" i="8" s="1"/>
  <c r="R46" i="5"/>
  <c r="R47"/>
  <c r="P47" i="8" s="1"/>
  <c r="R48" i="5"/>
  <c r="P48" i="8" s="1"/>
  <c r="R49" i="5"/>
  <c r="P49" i="8" s="1"/>
  <c r="R51" i="5"/>
  <c r="R52"/>
  <c r="P52" i="8" s="1"/>
  <c r="R53" i="5"/>
  <c r="P53" i="8" s="1"/>
  <c r="R54" i="5"/>
  <c r="P54" i="8" s="1"/>
  <c r="R55" i="5"/>
  <c r="R56"/>
  <c r="P56" i="8" s="1"/>
  <c r="R57" i="5"/>
  <c r="P57" i="8" s="1"/>
  <c r="R59" i="5"/>
  <c r="P59" i="8" s="1"/>
  <c r="Q5" i="4"/>
  <c r="O5" i="8" s="1"/>
  <c r="F61" i="4"/>
  <c r="G61"/>
  <c r="H61"/>
  <c r="I61"/>
  <c r="J61"/>
  <c r="K61"/>
  <c r="L61"/>
  <c r="M61"/>
  <c r="N61"/>
  <c r="O61"/>
  <c r="P61"/>
  <c r="E61"/>
  <c r="Q6"/>
  <c r="Q61" s="1"/>
  <c r="Q7"/>
  <c r="O7" i="8" s="1"/>
  <c r="Q8" i="4"/>
  <c r="O8" i="8" s="1"/>
  <c r="Q9" i="4"/>
  <c r="Q10"/>
  <c r="Q11"/>
  <c r="O11" i="8" s="1"/>
  <c r="Q12" i="4"/>
  <c r="O12" i="8" s="1"/>
  <c r="Q13" i="4"/>
  <c r="O13" i="8" s="1"/>
  <c r="Q14" i="4"/>
  <c r="Q15"/>
  <c r="O15" i="8" s="1"/>
  <c r="Q16" i="4"/>
  <c r="O16" i="8" s="1"/>
  <c r="Q18" i="4"/>
  <c r="O18" i="8" s="1"/>
  <c r="Q19" i="4"/>
  <c r="Q20"/>
  <c r="O20" i="8" s="1"/>
  <c r="Q21" i="4"/>
  <c r="O21" i="8" s="1"/>
  <c r="Q22" i="4"/>
  <c r="O22" i="8" s="1"/>
  <c r="Q23" i="4"/>
  <c r="Q24"/>
  <c r="O24" i="8" s="1"/>
  <c r="Q26" i="4"/>
  <c r="O26" i="8" s="1"/>
  <c r="Q27" i="4"/>
  <c r="O27" i="8" s="1"/>
  <c r="Q28" i="4"/>
  <c r="Q29"/>
  <c r="O29" i="8" s="1"/>
  <c r="Q30" i="4"/>
  <c r="O30" i="8" s="1"/>
  <c r="Q31" i="4"/>
  <c r="O31" i="8" s="1"/>
  <c r="Q32" i="4"/>
  <c r="Q33"/>
  <c r="O33" i="8" s="1"/>
  <c r="Q34" i="4"/>
  <c r="O34" i="8" s="1"/>
  <c r="Q35" i="4"/>
  <c r="O35" i="8" s="1"/>
  <c r="Q36" i="4"/>
  <c r="Q37"/>
  <c r="O37" i="8" s="1"/>
  <c r="Q38" i="4"/>
  <c r="O38" i="8" s="1"/>
  <c r="Q39" i="4"/>
  <c r="O39" i="8" s="1"/>
  <c r="Q40" i="4"/>
  <c r="Q42"/>
  <c r="O42" i="8" s="1"/>
  <c r="Q43" i="4"/>
  <c r="O43" i="8" s="1"/>
  <c r="Q44" i="4"/>
  <c r="O44" i="8" s="1"/>
  <c r="Q45" i="4"/>
  <c r="Q46"/>
  <c r="O46" i="8" s="1"/>
  <c r="Q47" i="4"/>
  <c r="O47" i="8" s="1"/>
  <c r="Q48" i="4"/>
  <c r="O48" i="8" s="1"/>
  <c r="Q49" i="4"/>
  <c r="Q51"/>
  <c r="O51" i="8" s="1"/>
  <c r="Q52" i="4"/>
  <c r="O52" i="8" s="1"/>
  <c r="Q53" i="4"/>
  <c r="O53" i="8" s="1"/>
  <c r="Q54" i="4"/>
  <c r="Q55"/>
  <c r="O55" i="8" s="1"/>
  <c r="Q56" i="4"/>
  <c r="O56" i="8" s="1"/>
  <c r="Q57" i="4"/>
  <c r="O57" i="8" s="1"/>
  <c r="Q59" i="4"/>
  <c r="N6" i="2"/>
  <c r="N61" s="1"/>
  <c r="N7"/>
  <c r="N8"/>
  <c r="M8" i="8" s="1"/>
  <c r="N9" i="2"/>
  <c r="M9" i="8" s="1"/>
  <c r="N11" i="2"/>
  <c r="M11" i="8" s="1"/>
  <c r="N12" i="2"/>
  <c r="N13"/>
  <c r="M13" i="8" s="1"/>
  <c r="N14" i="2"/>
  <c r="M14" i="8" s="1"/>
  <c r="N15" i="2"/>
  <c r="M15" i="8" s="1"/>
  <c r="N16" i="2"/>
  <c r="N18"/>
  <c r="M18" i="8" s="1"/>
  <c r="N19" i="2"/>
  <c r="M19" i="8" s="1"/>
  <c r="N20" i="2"/>
  <c r="M20" i="8" s="1"/>
  <c r="N21" i="2"/>
  <c r="N22"/>
  <c r="M22" i="8" s="1"/>
  <c r="N23" i="2"/>
  <c r="M23" i="8" s="1"/>
  <c r="N24" i="2"/>
  <c r="M24" i="8" s="1"/>
  <c r="N26" i="2"/>
  <c r="N27"/>
  <c r="M27" i="8" s="1"/>
  <c r="N28" i="2"/>
  <c r="M28" i="8" s="1"/>
  <c r="N29" i="2"/>
  <c r="M29" i="8" s="1"/>
  <c r="N30" i="2"/>
  <c r="N31"/>
  <c r="M31" i="8" s="1"/>
  <c r="N32" i="2"/>
  <c r="M32" i="8" s="1"/>
  <c r="N33" i="2"/>
  <c r="M33" i="8" s="1"/>
  <c r="N34" i="2"/>
  <c r="N35"/>
  <c r="M35" i="8" s="1"/>
  <c r="N36" i="2"/>
  <c r="M36" i="8" s="1"/>
  <c r="N37" i="2"/>
  <c r="M37" i="8" s="1"/>
  <c r="N38" i="2"/>
  <c r="N39"/>
  <c r="M39" i="8" s="1"/>
  <c r="N40" i="2"/>
  <c r="M40" i="8" s="1"/>
  <c r="N42" i="2"/>
  <c r="M42" i="8" s="1"/>
  <c r="N43" i="2"/>
  <c r="N44"/>
  <c r="M44" i="8" s="1"/>
  <c r="N45" i="2"/>
  <c r="M45" i="8" s="1"/>
  <c r="N46" i="2"/>
  <c r="M46" i="8" s="1"/>
  <c r="N47" i="2"/>
  <c r="N48"/>
  <c r="M48" i="8" s="1"/>
  <c r="N49" i="2"/>
  <c r="M49" i="8" s="1"/>
  <c r="N51" i="2"/>
  <c r="M51" i="8" s="1"/>
  <c r="N52" i="2"/>
  <c r="N53"/>
  <c r="M53" i="8" s="1"/>
  <c r="N54" i="2"/>
  <c r="M54" i="8" s="1"/>
  <c r="N55" i="2"/>
  <c r="M55" i="8" s="1"/>
  <c r="N56" i="2"/>
  <c r="N57"/>
  <c r="M57" i="8" s="1"/>
  <c r="N59" i="2"/>
  <c r="M59" i="8" s="1"/>
  <c r="N5" i="2"/>
  <c r="M5" i="8" s="1"/>
  <c r="O6" i="3"/>
  <c r="N6" i="8" s="1"/>
  <c r="O7" i="3"/>
  <c r="N7" i="8" s="1"/>
  <c r="O8" i="3"/>
  <c r="O9"/>
  <c r="N9" i="8" s="1"/>
  <c r="O11" i="3"/>
  <c r="N11" i="8" s="1"/>
  <c r="O12" i="3"/>
  <c r="N12" i="8" s="1"/>
  <c r="O13" i="3"/>
  <c r="O14"/>
  <c r="N14" i="8" s="1"/>
  <c r="O15" i="3"/>
  <c r="N15" i="8" s="1"/>
  <c r="O16" i="3"/>
  <c r="N16" i="8" s="1"/>
  <c r="O18" i="3"/>
  <c r="O19"/>
  <c r="N19" i="8" s="1"/>
  <c r="O20" i="3"/>
  <c r="N20" i="8" s="1"/>
  <c r="O21" i="3"/>
  <c r="N21" i="8" s="1"/>
  <c r="O22" i="3"/>
  <c r="O23"/>
  <c r="N23" i="8" s="1"/>
  <c r="O24" i="3"/>
  <c r="N24" i="8" s="1"/>
  <c r="O26" i="3"/>
  <c r="N26" i="8" s="1"/>
  <c r="O27" i="3"/>
  <c r="O28"/>
  <c r="N28" i="8" s="1"/>
  <c r="O29" i="3"/>
  <c r="N29" i="8" s="1"/>
  <c r="O30" i="3"/>
  <c r="N30" i="8" s="1"/>
  <c r="O31" i="3"/>
  <c r="O32"/>
  <c r="N32" i="8" s="1"/>
  <c r="O33" i="3"/>
  <c r="N33" i="8" s="1"/>
  <c r="O34" i="3"/>
  <c r="N34" i="8" s="1"/>
  <c r="O35" i="3"/>
  <c r="O36"/>
  <c r="N36" i="8" s="1"/>
  <c r="O37" i="3"/>
  <c r="N37" i="8" s="1"/>
  <c r="O38" i="3"/>
  <c r="N38" i="8" s="1"/>
  <c r="O39" i="3"/>
  <c r="O40"/>
  <c r="N40" i="8" s="1"/>
  <c r="O42" i="3"/>
  <c r="N42" i="8" s="1"/>
  <c r="O43" i="3"/>
  <c r="N43" i="8" s="1"/>
  <c r="O44" i="3"/>
  <c r="O45"/>
  <c r="N45" i="8" s="1"/>
  <c r="O46" i="3"/>
  <c r="N46" i="8" s="1"/>
  <c r="O47" i="3"/>
  <c r="N47" i="8" s="1"/>
  <c r="O48" i="3"/>
  <c r="O49"/>
  <c r="N49" i="8" s="1"/>
  <c r="O51" i="3"/>
  <c r="N51" i="8" s="1"/>
  <c r="O52" i="3"/>
  <c r="N52" i="8" s="1"/>
  <c r="O53" i="3"/>
  <c r="O54"/>
  <c r="N54" i="8" s="1"/>
  <c r="O55" i="3"/>
  <c r="N55" i="8" s="1"/>
  <c r="O56" i="3"/>
  <c r="N56" i="8" s="1"/>
  <c r="O57" i="3"/>
  <c r="O59"/>
  <c r="N59" i="8" s="1"/>
  <c r="O5" i="3"/>
  <c r="N5" i="8" s="1"/>
  <c r="J61" i="3"/>
  <c r="K61"/>
  <c r="L61"/>
  <c r="M61"/>
  <c r="N61"/>
  <c r="I61"/>
  <c r="I61" i="2"/>
  <c r="J61"/>
  <c r="K61"/>
  <c r="L61"/>
  <c r="M61"/>
  <c r="H61"/>
  <c r="R6" i="1"/>
  <c r="L6" i="8" s="1"/>
  <c r="R7" i="1"/>
  <c r="L7" i="8" s="1"/>
  <c r="R8" i="1"/>
  <c r="L8" i="8" s="1"/>
  <c r="R9" i="1"/>
  <c r="L9" i="8" s="1"/>
  <c r="Q9" s="1"/>
  <c r="R9" s="1"/>
  <c r="R11" i="1"/>
  <c r="R12"/>
  <c r="L12" i="8" s="1"/>
  <c r="R13" i="1"/>
  <c r="L13" i="8" s="1"/>
  <c r="R14" i="1"/>
  <c r="L14" i="8" s="1"/>
  <c r="Q14" s="1"/>
  <c r="R14" s="1"/>
  <c r="R15" i="1"/>
  <c r="R16"/>
  <c r="L16" i="8" s="1"/>
  <c r="R18" i="1"/>
  <c r="L18" i="8" s="1"/>
  <c r="R19" i="1"/>
  <c r="L19" i="8" s="1"/>
  <c r="Q19" s="1"/>
  <c r="R19" s="1"/>
  <c r="R20" i="1"/>
  <c r="R21"/>
  <c r="L21" i="8" s="1"/>
  <c r="R22" i="1"/>
  <c r="L22" i="8" s="1"/>
  <c r="R23" i="1"/>
  <c r="L23" i="8" s="1"/>
  <c r="Q23" s="1"/>
  <c r="R23" s="1"/>
  <c r="R24" i="1"/>
  <c r="R26"/>
  <c r="L26" i="8" s="1"/>
  <c r="R27" i="1"/>
  <c r="L27" i="8" s="1"/>
  <c r="R28" i="1"/>
  <c r="L28" i="8" s="1"/>
  <c r="Q28" s="1"/>
  <c r="R28" s="1"/>
  <c r="R29" i="1"/>
  <c r="R30"/>
  <c r="L30" i="8" s="1"/>
  <c r="R31" i="1"/>
  <c r="L31" i="8" s="1"/>
  <c r="R32" i="1"/>
  <c r="L32" i="8" s="1"/>
  <c r="Q32" s="1"/>
  <c r="R32" s="1"/>
  <c r="R33" i="1"/>
  <c r="R34"/>
  <c r="L34" i="8" s="1"/>
  <c r="R35" i="1"/>
  <c r="L35" i="8" s="1"/>
  <c r="R36" i="1"/>
  <c r="L36" i="8" s="1"/>
  <c r="Q36" s="1"/>
  <c r="R36" s="1"/>
  <c r="R37" i="1"/>
  <c r="R38"/>
  <c r="L38" i="8" s="1"/>
  <c r="R39" i="1"/>
  <c r="L39" i="8" s="1"/>
  <c r="R40" i="1"/>
  <c r="L40" i="8" s="1"/>
  <c r="Q40" s="1"/>
  <c r="R40" s="1"/>
  <c r="R42" i="1"/>
  <c r="R43"/>
  <c r="L43" i="8" s="1"/>
  <c r="R44" i="1"/>
  <c r="L44" i="8" s="1"/>
  <c r="R45" i="1"/>
  <c r="L45" i="8" s="1"/>
  <c r="Q45" s="1"/>
  <c r="R45" s="1"/>
  <c r="R46" i="1"/>
  <c r="R47"/>
  <c r="L47" i="8" s="1"/>
  <c r="R48" i="1"/>
  <c r="L48" i="8" s="1"/>
  <c r="R49" i="1"/>
  <c r="L49" i="8" s="1"/>
  <c r="Q49" s="1"/>
  <c r="R49" s="1"/>
  <c r="R51" i="1"/>
  <c r="R52"/>
  <c r="L52" i="8" s="1"/>
  <c r="R53" i="1"/>
  <c r="L53" i="8" s="1"/>
  <c r="R54" i="1"/>
  <c r="L54" i="8" s="1"/>
  <c r="Q54" s="1"/>
  <c r="R54" s="1"/>
  <c r="R55" i="1"/>
  <c r="R56"/>
  <c r="L56" i="8" s="1"/>
  <c r="R57" i="1"/>
  <c r="L57" i="8" s="1"/>
  <c r="R59" i="1"/>
  <c r="L59" i="8" s="1"/>
  <c r="Q59" s="1"/>
  <c r="R59" s="1"/>
  <c r="R5" i="1"/>
  <c r="R61" s="1"/>
  <c r="H61" i="3"/>
  <c r="I61" i="1"/>
  <c r="J61"/>
  <c r="K61"/>
  <c r="L61"/>
  <c r="M61"/>
  <c r="N61"/>
  <c r="O61"/>
  <c r="P61"/>
  <c r="Q61"/>
  <c r="C61" i="5"/>
  <c r="F61" i="1"/>
  <c r="E6"/>
  <c r="E7"/>
  <c r="E8"/>
  <c r="E9"/>
  <c r="E10"/>
  <c r="E11"/>
  <c r="E12"/>
  <c r="E13"/>
  <c r="E14"/>
  <c r="E15"/>
  <c r="E16"/>
  <c r="E18"/>
  <c r="E19"/>
  <c r="E20"/>
  <c r="E61" s="1"/>
  <c r="E21"/>
  <c r="E22"/>
  <c r="E23"/>
  <c r="E24"/>
  <c r="E25"/>
  <c r="E26"/>
  <c r="E27"/>
  <c r="E28"/>
  <c r="E29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5"/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5"/>
  <c r="E61" s="1"/>
  <c r="F61"/>
  <c r="G61"/>
  <c r="H61" i="5"/>
  <c r="D61" i="1"/>
  <c r="C61"/>
  <c r="E61" i="3"/>
  <c r="F61"/>
  <c r="G61"/>
  <c r="G61" i="5"/>
  <c r="G61" i="1"/>
  <c r="E61" i="5"/>
  <c r="F61"/>
  <c r="D61"/>
  <c r="C61" i="4"/>
  <c r="C61" i="3"/>
  <c r="C61" i="2"/>
  <c r="D61" i="3"/>
  <c r="D61" i="4"/>
  <c r="D61" i="2"/>
  <c r="O61" i="8" l="1"/>
  <c r="Q56"/>
  <c r="R56" s="1"/>
  <c r="Q52"/>
  <c r="R52" s="1"/>
  <c r="Q47"/>
  <c r="R47" s="1"/>
  <c r="Q43"/>
  <c r="R43" s="1"/>
  <c r="Q38"/>
  <c r="R38" s="1"/>
  <c r="Q34"/>
  <c r="R34" s="1"/>
  <c r="Q30"/>
  <c r="R30" s="1"/>
  <c r="Q26"/>
  <c r="R26" s="1"/>
  <c r="Q21"/>
  <c r="R21" s="1"/>
  <c r="Q16"/>
  <c r="R16" s="1"/>
  <c r="Q12"/>
  <c r="R12" s="1"/>
  <c r="Q7"/>
  <c r="R7" s="1"/>
  <c r="P61"/>
  <c r="Q5"/>
  <c r="Q42"/>
  <c r="R42" s="1"/>
  <c r="Q24"/>
  <c r="R24" s="1"/>
  <c r="Q25"/>
  <c r="Q17"/>
  <c r="Q57"/>
  <c r="R57" s="1"/>
  <c r="Q53"/>
  <c r="R53" s="1"/>
  <c r="Q48"/>
  <c r="R48" s="1"/>
  <c r="Q44"/>
  <c r="R44" s="1"/>
  <c r="Q39"/>
  <c r="R39" s="1"/>
  <c r="Q35"/>
  <c r="R35" s="1"/>
  <c r="Q31"/>
  <c r="R31" s="1"/>
  <c r="Q27"/>
  <c r="R27" s="1"/>
  <c r="Q22"/>
  <c r="R22" s="1"/>
  <c r="Q18"/>
  <c r="R18" s="1"/>
  <c r="Q13"/>
  <c r="R13" s="1"/>
  <c r="Q8"/>
  <c r="R8" s="1"/>
  <c r="M61"/>
  <c r="Q46"/>
  <c r="R46" s="1"/>
  <c r="Q29"/>
  <c r="R29" s="1"/>
  <c r="Q11"/>
  <c r="R11" s="1"/>
  <c r="Q41"/>
  <c r="R60" s="1"/>
  <c r="N61"/>
  <c r="Q51"/>
  <c r="R51" s="1"/>
  <c r="Q33"/>
  <c r="R33" s="1"/>
  <c r="Q15"/>
  <c r="R15" s="1"/>
  <c r="Q58"/>
  <c r="Q10"/>
  <c r="L61"/>
  <c r="O61" i="3"/>
  <c r="O6" i="8"/>
  <c r="M6"/>
  <c r="Q6" s="1"/>
  <c r="R6" s="1"/>
  <c r="R5" l="1"/>
  <c r="R61" s="1"/>
  <c r="R67" s="1"/>
  <c r="Q61"/>
</calcChain>
</file>

<file path=xl/sharedStrings.xml><?xml version="1.0" encoding="utf-8"?>
<sst xmlns="http://schemas.openxmlformats.org/spreadsheetml/2006/main" count="572" uniqueCount="138">
  <si>
    <t>№ п/п</t>
  </si>
  <si>
    <t>Наименование районов, городов</t>
  </si>
  <si>
    <t>тыс. гол.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</si>
  <si>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</si>
  <si>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</si>
  <si>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</si>
  <si>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</si>
  <si>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</si>
  <si>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</si>
  <si>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</si>
  <si>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</si>
  <si>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</si>
  <si>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</si>
  <si>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</si>
  <si>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</si>
  <si>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</si>
  <si>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</si>
  <si>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</si>
  <si>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</si>
  <si>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</si>
  <si>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</si>
  <si>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</si>
  <si>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</si>
  <si>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</si>
  <si>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</si>
  <si>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</si>
  <si>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</si>
  <si>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</si>
  <si>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</si>
  <si>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</si>
  <si>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</si>
  <si>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</si>
  <si>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</si>
  <si>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</si>
  <si>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</si>
  <si>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</si>
  <si>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</si>
  <si>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</si>
  <si>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</si>
  <si>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</si>
  <si>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</si>
  <si>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</si>
  <si>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</si>
  <si>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</si>
  <si>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</si>
  <si>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</si>
  <si>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</si>
  <si>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</si>
  <si>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</si>
  <si>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</si>
  <si>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</si>
  <si>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</si>
  <si>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</si>
  <si>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</si>
  <si>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</si>
  <si>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</si>
  <si>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</si>
  <si>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Уфа</t>
  </si>
  <si>
    <t>ИТОГО ПО РБ:</t>
  </si>
  <si>
    <t>Всего</t>
  </si>
  <si>
    <t>Итого диагн.иссл.</t>
  </si>
  <si>
    <t>в т.ч. ЛПХ</t>
  </si>
  <si>
    <t>взятие проб</t>
  </si>
  <si>
    <t xml:space="preserve">взятие проб </t>
  </si>
  <si>
    <t>в том числе ЛПХ</t>
  </si>
  <si>
    <t>План на выполнение государственных работ по диагностическим исследованиям</t>
  </si>
  <si>
    <t>мониторинговые исследования подмора пчел (акарапидоз, варраотоз,нозематоз) 10%</t>
  </si>
  <si>
    <t>мониторинговые исследования расплода пчел (американский и европейский гнилец, аскосфероз)   5%</t>
  </si>
  <si>
    <t>Всего пчелосемей</t>
  </si>
  <si>
    <t xml:space="preserve">Тыс голов </t>
  </si>
  <si>
    <t>затраты времени, чел-час.</t>
  </si>
  <si>
    <t>взятие проб (взятие крови)</t>
  </si>
  <si>
    <t>тыс. голов</t>
  </si>
  <si>
    <r>
      <t xml:space="preserve">мониторинговые исследования на грипп птиц   </t>
    </r>
    <r>
      <rPr>
        <sz val="10"/>
        <color indexed="10"/>
        <rFont val="Times New Roman"/>
        <family val="1"/>
        <charset val="204"/>
      </rPr>
      <t xml:space="preserve"> по птицефабрикам</t>
    </r>
  </si>
  <si>
    <r>
      <t>мониторинговые исследования на эхинококкоз</t>
    </r>
    <r>
      <rPr>
        <sz val="10"/>
        <color indexed="10"/>
        <rFont val="Times New Roman"/>
        <family val="1"/>
        <charset val="204"/>
      </rPr>
      <t xml:space="preserve"> (частный сектор)</t>
    </r>
  </si>
  <si>
    <t>Исследования и обработки крупного рогатого скота на 2017 год</t>
  </si>
  <si>
    <t>Исследования и обработки лошадей на 2017 год</t>
  </si>
  <si>
    <t>Исследования и обработки мелкого рогатого скота на 2017 год</t>
  </si>
  <si>
    <t>Исследования и обработки свиней  на 2017 год</t>
  </si>
  <si>
    <t>Исследования и обработки других видов животных и птиц на 2017 год</t>
  </si>
  <si>
    <t>Мониторинг на АЧС  тыс. гол.обр.(взятие крови)</t>
  </si>
  <si>
    <t>На 01.01.2016 (тысяч голов)</t>
  </si>
  <si>
    <t>На 01.01.2016</t>
  </si>
  <si>
    <t>Гематология</t>
  </si>
  <si>
    <t xml:space="preserve"> тыс.исследований</t>
  </si>
  <si>
    <t xml:space="preserve">Взятие крови (бруцеллез)                          </t>
  </si>
  <si>
    <t xml:space="preserve">Взятие проб крови (сап, ИНАН, случная болезнь, бруцеллез) </t>
  </si>
  <si>
    <t xml:space="preserve">Взятие проб крови (бруцеллез, лейкоз) </t>
  </si>
  <si>
    <t xml:space="preserve">Взятие крови (бруцеллез)  </t>
  </si>
  <si>
    <r>
      <t xml:space="preserve">напряж.им-та на б-нь Ньюкасла  </t>
    </r>
    <r>
      <rPr>
        <sz val="10"/>
        <color indexed="10"/>
        <rFont val="Times New Roman"/>
        <family val="1"/>
        <charset val="204"/>
      </rPr>
      <t xml:space="preserve"> по птицефабрикам</t>
    </r>
  </si>
  <si>
    <t xml:space="preserve"> тыс.голов (коэф. 1,1)</t>
  </si>
  <si>
    <t>Всего  тыс. исследований</t>
  </si>
  <si>
    <t>бруцеллез</t>
  </si>
  <si>
    <t>сап</t>
  </si>
  <si>
    <t>случная болезнь</t>
  </si>
  <si>
    <t>ИНАН</t>
  </si>
  <si>
    <t xml:space="preserve"> тыс.          исследований</t>
  </si>
  <si>
    <t xml:space="preserve"> тыс.            исследований</t>
  </si>
  <si>
    <t xml:space="preserve"> тыс.              исследований</t>
  </si>
  <si>
    <t xml:space="preserve"> тыс.         исследований</t>
  </si>
  <si>
    <t xml:space="preserve"> тыс.голов</t>
  </si>
  <si>
    <t>Взятие проб</t>
  </si>
  <si>
    <t>Взятие    проб</t>
  </si>
  <si>
    <t xml:space="preserve"> бруцеллез</t>
  </si>
  <si>
    <t xml:space="preserve"> лейкоз</t>
  </si>
  <si>
    <t xml:space="preserve"> лептоспироз</t>
  </si>
  <si>
    <t>тыс. исследований</t>
  </si>
  <si>
    <t>ВСЕГО</t>
  </si>
  <si>
    <t>взятие    проб</t>
  </si>
  <si>
    <t>голообработок</t>
  </si>
  <si>
    <t xml:space="preserve"> напр.им-та на КЧС (свинокомплексы)</t>
  </si>
  <si>
    <t>Тыс. голов</t>
  </si>
  <si>
    <t xml:space="preserve"> тыс.           исследований</t>
  </si>
  <si>
    <t>взятие           проб</t>
  </si>
  <si>
    <t>в том числе лептоспироз</t>
  </si>
  <si>
    <t xml:space="preserve"> в том числе хламидиоз</t>
  </si>
  <si>
    <t xml:space="preserve"> в том числе на лептоспироз</t>
  </si>
  <si>
    <t xml:space="preserve"> в том числе на хламидиоз</t>
  </si>
  <si>
    <t>в том числе на листериоз</t>
  </si>
  <si>
    <t xml:space="preserve"> в том числе инф.эпид.баранов</t>
  </si>
  <si>
    <t xml:space="preserve"> в том числе листериоз</t>
  </si>
  <si>
    <t>крс</t>
  </si>
  <si>
    <t>лошади</t>
  </si>
  <si>
    <t xml:space="preserve">  тыс. исследований</t>
  </si>
  <si>
    <t>мрс</t>
  </si>
  <si>
    <t>свиньи</t>
  </si>
  <si>
    <t>другие</t>
  </si>
  <si>
    <t>ИТОГО</t>
  </si>
  <si>
    <t>продукция</t>
  </si>
  <si>
    <t>Мониторинг на АЧС диких кабанов 5 % (патматериал)</t>
  </si>
  <si>
    <t>ГБУ Баш НПВЛ</t>
  </si>
  <si>
    <t>ГБУ БашНПВЛ</t>
  </si>
  <si>
    <t xml:space="preserve"> </t>
  </si>
  <si>
    <t>ИТОГО по лабораториям</t>
  </si>
  <si>
    <t>исследований</t>
  </si>
  <si>
    <t>разница</t>
  </si>
  <si>
    <t xml:space="preserve">КОНТРОЛЬ </t>
  </si>
  <si>
    <t>контроль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</si>
</sst>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[$-419]General"/>
    <numFmt numFmtId="166" formatCode="0.000"/>
    <numFmt numFmtId="167" formatCode="0.0"/>
    <numFmt numFmtId="168" formatCode="#,##0.00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25" fillId="0" borderId="0"/>
    <xf numFmtId="0" fontId="2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7" fillId="2" borderId="1" xfId="0" applyFont="1" applyFill="1" applyBorder="1"/>
    <xf numFmtId="0" fontId="5" fillId="2" borderId="1" xfId="0" applyFont="1" applyFill="1" applyBorder="1"/>
    <xf numFmtId="0" fontId="4" fillId="2" borderId="0" xfId="0" applyFont="1" applyFill="1"/>
    <xf numFmtId="2" fontId="7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/>
    <xf numFmtId="0" fontId="1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2" fillId="2" borderId="3" xfId="0" applyFont="1" applyFill="1" applyBorder="1"/>
    <xf numFmtId="0" fontId="5" fillId="2" borderId="3" xfId="0" applyFont="1" applyFill="1" applyBorder="1"/>
    <xf numFmtId="166" fontId="10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22" fillId="3" borderId="3" xfId="0" applyFont="1" applyFill="1" applyBorder="1"/>
    <xf numFmtId="0" fontId="0" fillId="3" borderId="0" xfId="0" applyFill="1"/>
    <xf numFmtId="0" fontId="0" fillId="0" borderId="0" xfId="0" applyAlignment="1"/>
    <xf numFmtId="0" fontId="2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23" fillId="0" borderId="0" xfId="3" applyFont="1" applyAlignment="1">
      <alignment vertical="center"/>
    </xf>
    <xf numFmtId="0" fontId="23" fillId="0" borderId="0" xfId="0" applyFont="1" applyAlignment="1">
      <alignment vertical="center"/>
    </xf>
    <xf numFmtId="164" fontId="23" fillId="0" borderId="0" xfId="0" applyNumberFormat="1" applyFont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vertical="center"/>
    </xf>
    <xf numFmtId="168" fontId="4" fillId="3" borderId="1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168" fontId="4" fillId="4" borderId="1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166" fontId="22" fillId="3" borderId="1" xfId="0" applyNumberFormat="1" applyFont="1" applyFill="1" applyBorder="1" applyAlignment="1">
      <alignment horizontal="center"/>
    </xf>
    <xf numFmtId="2" fontId="22" fillId="2" borderId="7" xfId="0" applyNumberFormat="1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/>
    <xf numFmtId="0" fontId="1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NumberFormat="1" applyFont="1" applyFill="1" applyBorder="1" applyAlignment="1">
      <alignment horizontal="center" vertical="center"/>
    </xf>
    <xf numFmtId="166" fontId="24" fillId="2" borderId="7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0" fillId="0" borderId="1" xfId="0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0" xfId="0" applyFont="1" applyFill="1"/>
    <xf numFmtId="0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7" fillId="0" borderId="1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9" fillId="0" borderId="2" xfId="0" applyFont="1" applyBorder="1" applyAlignment="1"/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R62"/>
  <sheetViews>
    <sheetView zoomScale="110" zoomScaleNormal="110" workbookViewId="0">
      <pane xSplit="2" ySplit="5" topLeftCell="H43" activePane="bottomRight" state="frozen"/>
      <selection activeCell="A58" sqref="A58:IV58"/>
      <selection pane="topRight" activeCell="A58" sqref="A58:IV58"/>
      <selection pane="bottomLeft" activeCell="A58" sqref="A58:IV58"/>
      <selection pane="bottomRight" activeCell="P63" sqref="P63"/>
    </sheetView>
  </sheetViews>
  <sheetFormatPr defaultColWidth="4.28515625" defaultRowHeight="11.45" customHeight="1"/>
  <cols>
    <col min="1" max="1" width="2.85546875" style="1" customWidth="1"/>
    <col min="2" max="2" width="13.140625" style="1" customWidth="1"/>
    <col min="3" max="4" width="6.7109375" style="1" customWidth="1"/>
    <col min="5" max="5" width="7.28515625" style="1" customWidth="1"/>
    <col min="6" max="6" width="8.85546875" style="1" customWidth="1"/>
    <col min="7" max="7" width="7.28515625" style="1" customWidth="1"/>
    <col min="8" max="9" width="10.5703125" style="43" customWidth="1"/>
    <col min="10" max="10" width="9.140625" style="1" customWidth="1"/>
    <col min="11" max="11" width="9.42578125" style="43" customWidth="1"/>
    <col min="12" max="15" width="8.7109375" style="43" customWidth="1"/>
    <col min="16" max="17" width="9" style="43" customWidth="1"/>
    <col min="18" max="18" width="11.28515625" style="1" customWidth="1"/>
    <col min="19" max="16384" width="4.28515625" style="2"/>
  </cols>
  <sheetData>
    <row r="1" spans="1:18" ht="19.5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7.25" customHeight="1">
      <c r="A2" s="160" t="s">
        <v>0</v>
      </c>
      <c r="B2" s="161" t="s">
        <v>1</v>
      </c>
      <c r="C2" s="36"/>
      <c r="D2" s="38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34.5" customHeight="1">
      <c r="A3" s="160"/>
      <c r="B3" s="161"/>
      <c r="C3" s="161" t="s">
        <v>81</v>
      </c>
      <c r="D3" s="161"/>
      <c r="E3" s="157" t="s">
        <v>87</v>
      </c>
      <c r="F3" s="158"/>
      <c r="G3" s="158"/>
      <c r="H3" s="41" t="s">
        <v>103</v>
      </c>
      <c r="I3" s="41" t="s">
        <v>104</v>
      </c>
      <c r="J3" s="164" t="s">
        <v>116</v>
      </c>
      <c r="K3" s="165"/>
      <c r="L3" s="162" t="s">
        <v>117</v>
      </c>
      <c r="M3" s="163"/>
      <c r="N3" s="162" t="s">
        <v>118</v>
      </c>
      <c r="O3" s="163"/>
      <c r="P3" s="162" t="s">
        <v>83</v>
      </c>
      <c r="Q3" s="163"/>
      <c r="R3" s="155" t="s">
        <v>91</v>
      </c>
    </row>
    <row r="4" spans="1:18" ht="38.25" customHeight="1">
      <c r="A4" s="160"/>
      <c r="B4" s="161"/>
      <c r="C4" s="36" t="s">
        <v>59</v>
      </c>
      <c r="D4" s="36" t="s">
        <v>64</v>
      </c>
      <c r="E4" s="36" t="s">
        <v>69</v>
      </c>
      <c r="F4" s="36" t="s">
        <v>90</v>
      </c>
      <c r="G4" s="36" t="s">
        <v>64</v>
      </c>
      <c r="H4" s="41" t="s">
        <v>84</v>
      </c>
      <c r="I4" s="41" t="s">
        <v>84</v>
      </c>
      <c r="J4" s="41" t="s">
        <v>102</v>
      </c>
      <c r="K4" s="41" t="s">
        <v>84</v>
      </c>
      <c r="L4" s="41" t="s">
        <v>101</v>
      </c>
      <c r="M4" s="41" t="s">
        <v>84</v>
      </c>
      <c r="N4" s="41" t="s">
        <v>101</v>
      </c>
      <c r="O4" s="41" t="s">
        <v>84</v>
      </c>
      <c r="P4" s="41" t="s">
        <v>101</v>
      </c>
      <c r="Q4" s="41" t="s">
        <v>84</v>
      </c>
      <c r="R4" s="156"/>
    </row>
    <row r="5" spans="1:18" s="14" customFormat="1" ht="12">
      <c r="A5" s="3">
        <v>1</v>
      </c>
      <c r="B5" s="3" t="s">
        <v>3</v>
      </c>
      <c r="C5" s="8">
        <v>31.053000000000001</v>
      </c>
      <c r="D5" s="8">
        <v>23.503</v>
      </c>
      <c r="E5" s="29">
        <f t="shared" ref="E5:E16" si="0">F5/1.1</f>
        <v>18.18181818181818</v>
      </c>
      <c r="F5" s="27">
        <v>20</v>
      </c>
      <c r="G5" s="9">
        <v>15</v>
      </c>
      <c r="H5" s="42">
        <v>60</v>
      </c>
      <c r="I5" s="42">
        <v>20</v>
      </c>
      <c r="J5" s="44"/>
      <c r="K5" s="20"/>
      <c r="L5" s="44"/>
      <c r="M5" s="44"/>
      <c r="N5" s="44"/>
      <c r="O5" s="44"/>
      <c r="P5" s="44"/>
      <c r="Q5" s="44"/>
      <c r="R5" s="34">
        <f>H5+I5+K5+M5+O5+Q5</f>
        <v>80</v>
      </c>
    </row>
    <row r="6" spans="1:18" s="14" customFormat="1" ht="12">
      <c r="A6" s="3">
        <v>2</v>
      </c>
      <c r="B6" s="3" t="s">
        <v>4</v>
      </c>
      <c r="C6" s="35">
        <v>28.138000000000002</v>
      </c>
      <c r="D6" s="20">
        <v>18.91</v>
      </c>
      <c r="E6" s="29">
        <f t="shared" si="0"/>
        <v>18.18181818181818</v>
      </c>
      <c r="F6" s="26">
        <v>20</v>
      </c>
      <c r="G6" s="25">
        <v>12</v>
      </c>
      <c r="H6" s="52">
        <v>115.5</v>
      </c>
      <c r="I6" s="52">
        <v>38.5</v>
      </c>
      <c r="J6" s="45">
        <v>0.3</v>
      </c>
      <c r="K6" s="20">
        <v>1.8</v>
      </c>
      <c r="L6" s="45">
        <v>0.2</v>
      </c>
      <c r="M6" s="46">
        <v>0.4</v>
      </c>
      <c r="N6" s="46"/>
      <c r="O6" s="46"/>
      <c r="P6" s="44"/>
      <c r="Q6" s="44"/>
      <c r="R6" s="34">
        <f t="shared" ref="R6:R60" si="1">H6+I6+K6+M6+O6+Q6</f>
        <v>156.20000000000002</v>
      </c>
    </row>
    <row r="7" spans="1:18" s="14" customFormat="1" ht="12">
      <c r="A7" s="3">
        <v>3</v>
      </c>
      <c r="B7" s="3" t="s">
        <v>5</v>
      </c>
      <c r="C7" s="8">
        <v>11.163</v>
      </c>
      <c r="D7" s="8">
        <v>8.5050000000000008</v>
      </c>
      <c r="E7" s="29">
        <f t="shared" si="0"/>
        <v>8.1818181818181817</v>
      </c>
      <c r="F7" s="27">
        <v>9</v>
      </c>
      <c r="G7" s="9">
        <v>8.5</v>
      </c>
      <c r="H7" s="42"/>
      <c r="I7" s="42"/>
      <c r="J7" s="44"/>
      <c r="K7" s="20"/>
      <c r="L7" s="44"/>
      <c r="M7" s="44"/>
      <c r="N7" s="44"/>
      <c r="O7" s="44"/>
      <c r="P7" s="44"/>
      <c r="Q7" s="44"/>
      <c r="R7" s="34">
        <f t="shared" si="1"/>
        <v>0</v>
      </c>
    </row>
    <row r="8" spans="1:18" s="14" customFormat="1" ht="12">
      <c r="A8" s="3">
        <v>4</v>
      </c>
      <c r="B8" s="3" t="s">
        <v>6</v>
      </c>
      <c r="C8" s="8">
        <v>10.16</v>
      </c>
      <c r="D8" s="8">
        <v>8.43</v>
      </c>
      <c r="E8" s="29">
        <f t="shared" si="0"/>
        <v>9.0909090909090899</v>
      </c>
      <c r="F8" s="27">
        <v>10</v>
      </c>
      <c r="G8" s="9">
        <v>8.43</v>
      </c>
      <c r="H8" s="42"/>
      <c r="I8" s="42"/>
      <c r="J8" s="47">
        <v>0.2</v>
      </c>
      <c r="K8" s="20"/>
      <c r="L8" s="44"/>
      <c r="M8" s="44"/>
      <c r="N8" s="44"/>
      <c r="O8" s="44"/>
      <c r="P8" s="44">
        <v>0.14000000000000001</v>
      </c>
      <c r="Q8" s="44"/>
      <c r="R8" s="34">
        <f t="shared" si="1"/>
        <v>0</v>
      </c>
    </row>
    <row r="9" spans="1:18" s="14" customFormat="1" ht="12">
      <c r="A9" s="3">
        <v>5</v>
      </c>
      <c r="B9" s="3" t="s">
        <v>7</v>
      </c>
      <c r="C9" s="8">
        <v>23.257000000000001</v>
      </c>
      <c r="D9" s="8">
        <v>10.557</v>
      </c>
      <c r="E9" s="29">
        <f t="shared" si="0"/>
        <v>16.363636363636363</v>
      </c>
      <c r="F9" s="27">
        <v>18</v>
      </c>
      <c r="G9" s="9">
        <v>6</v>
      </c>
      <c r="H9" s="42">
        <v>84</v>
      </c>
      <c r="I9" s="42">
        <v>28</v>
      </c>
      <c r="J9" s="44"/>
      <c r="K9" s="20">
        <v>0.6</v>
      </c>
      <c r="L9" s="42">
        <v>2</v>
      </c>
      <c r="M9" s="44">
        <v>2</v>
      </c>
      <c r="N9" s="44"/>
      <c r="O9" s="44"/>
      <c r="P9" s="44"/>
      <c r="Q9" s="44"/>
      <c r="R9" s="34">
        <f t="shared" si="1"/>
        <v>114.6</v>
      </c>
    </row>
    <row r="10" spans="1:18" s="99" customFormat="1" ht="12">
      <c r="A10" s="98">
        <v>6</v>
      </c>
      <c r="B10" s="98" t="s">
        <v>8</v>
      </c>
      <c r="C10" s="26">
        <v>35.19</v>
      </c>
      <c r="D10" s="26">
        <v>26.29</v>
      </c>
      <c r="E10" s="47">
        <f t="shared" si="0"/>
        <v>23.636363636363633</v>
      </c>
      <c r="F10" s="26">
        <v>26</v>
      </c>
      <c r="G10" s="45">
        <v>21</v>
      </c>
      <c r="H10" s="42"/>
      <c r="I10" s="42"/>
      <c r="J10" s="45">
        <v>0.3</v>
      </c>
      <c r="K10" s="26"/>
      <c r="L10" s="45">
        <v>0.1</v>
      </c>
      <c r="M10" s="45"/>
      <c r="N10" s="45"/>
      <c r="O10" s="45"/>
      <c r="P10" s="44"/>
      <c r="Q10" s="44"/>
      <c r="R10" s="58">
        <f t="shared" si="1"/>
        <v>0</v>
      </c>
    </row>
    <row r="11" spans="1:18" s="99" customFormat="1" ht="12">
      <c r="A11" s="98">
        <v>7</v>
      </c>
      <c r="B11" s="98" t="s">
        <v>9</v>
      </c>
      <c r="C11" s="20">
        <v>21</v>
      </c>
      <c r="D11" s="20">
        <v>8.01</v>
      </c>
      <c r="E11" s="47">
        <f t="shared" si="0"/>
        <v>18.18181818181818</v>
      </c>
      <c r="F11" s="26">
        <v>20</v>
      </c>
      <c r="G11" s="46">
        <v>6</v>
      </c>
      <c r="H11" s="52"/>
      <c r="I11" s="52"/>
      <c r="J11" s="45">
        <v>0.3</v>
      </c>
      <c r="K11" s="20"/>
      <c r="L11" s="46"/>
      <c r="M11" s="46"/>
      <c r="N11" s="46">
        <v>0.1</v>
      </c>
      <c r="O11" s="46"/>
      <c r="P11" s="46">
        <v>0.05</v>
      </c>
      <c r="Q11" s="46"/>
      <c r="R11" s="58">
        <f t="shared" si="1"/>
        <v>0</v>
      </c>
    </row>
    <row r="12" spans="1:18" s="99" customFormat="1" ht="12">
      <c r="A12" s="98">
        <v>8</v>
      </c>
      <c r="B12" s="98" t="s">
        <v>10</v>
      </c>
      <c r="C12" s="100">
        <v>12.38</v>
      </c>
      <c r="D12" s="100">
        <v>5.51</v>
      </c>
      <c r="E12" s="47">
        <f t="shared" si="0"/>
        <v>10.909090909090908</v>
      </c>
      <c r="F12" s="26">
        <v>12</v>
      </c>
      <c r="G12" s="46">
        <v>5.51</v>
      </c>
      <c r="H12" s="52"/>
      <c r="I12" s="52"/>
      <c r="J12" s="45">
        <v>0.3</v>
      </c>
      <c r="K12" s="20"/>
      <c r="L12" s="45">
        <v>0.3</v>
      </c>
      <c r="M12" s="46"/>
      <c r="N12" s="46"/>
      <c r="O12" s="46"/>
      <c r="P12" s="46"/>
      <c r="Q12" s="46"/>
      <c r="R12" s="58">
        <f t="shared" si="1"/>
        <v>0</v>
      </c>
    </row>
    <row r="13" spans="1:18" s="99" customFormat="1" ht="12">
      <c r="A13" s="98">
        <v>9</v>
      </c>
      <c r="B13" s="98" t="s">
        <v>11</v>
      </c>
      <c r="C13" s="20">
        <v>12.25</v>
      </c>
      <c r="D13" s="20">
        <v>5.26</v>
      </c>
      <c r="E13" s="47">
        <f t="shared" si="0"/>
        <v>10</v>
      </c>
      <c r="F13" s="26">
        <v>11</v>
      </c>
      <c r="G13" s="44">
        <v>4.7</v>
      </c>
      <c r="H13" s="42">
        <v>55.5</v>
      </c>
      <c r="I13" s="42">
        <v>18.5</v>
      </c>
      <c r="J13" s="47">
        <v>0.5</v>
      </c>
      <c r="K13" s="20">
        <v>4.8</v>
      </c>
      <c r="L13" s="47"/>
      <c r="M13" s="44">
        <v>0.1</v>
      </c>
      <c r="N13" s="44"/>
      <c r="O13" s="44"/>
      <c r="P13" s="44"/>
      <c r="Q13" s="44"/>
      <c r="R13" s="58">
        <f t="shared" si="1"/>
        <v>78.899999999999991</v>
      </c>
    </row>
    <row r="14" spans="1:18" s="99" customFormat="1" ht="12">
      <c r="A14" s="98">
        <v>10</v>
      </c>
      <c r="B14" s="98" t="s">
        <v>12</v>
      </c>
      <c r="C14" s="20">
        <v>17.16</v>
      </c>
      <c r="D14" s="20">
        <v>12.3</v>
      </c>
      <c r="E14" s="47">
        <f t="shared" si="0"/>
        <v>9.0909090909090899</v>
      </c>
      <c r="F14" s="26">
        <v>10</v>
      </c>
      <c r="G14" s="44">
        <v>8</v>
      </c>
      <c r="H14" s="42"/>
      <c r="I14" s="42"/>
      <c r="J14" s="44"/>
      <c r="K14" s="20"/>
      <c r="L14" s="47">
        <v>0.2</v>
      </c>
      <c r="M14" s="44"/>
      <c r="N14" s="44"/>
      <c r="O14" s="44"/>
      <c r="P14" s="47">
        <v>0.6</v>
      </c>
      <c r="Q14" s="44"/>
      <c r="R14" s="58">
        <f t="shared" si="1"/>
        <v>0</v>
      </c>
    </row>
    <row r="15" spans="1:18" s="99" customFormat="1" ht="12">
      <c r="A15" s="98">
        <v>11</v>
      </c>
      <c r="B15" s="98" t="s">
        <v>13</v>
      </c>
      <c r="C15" s="26">
        <v>15</v>
      </c>
      <c r="D15" s="26">
        <v>12.7</v>
      </c>
      <c r="E15" s="47">
        <f t="shared" si="0"/>
        <v>16.363636363636363</v>
      </c>
      <c r="F15" s="26">
        <v>18</v>
      </c>
      <c r="G15" s="47">
        <v>17</v>
      </c>
      <c r="H15" s="42">
        <v>79.5</v>
      </c>
      <c r="I15" s="42">
        <v>26.5</v>
      </c>
      <c r="J15" s="47">
        <v>0.05</v>
      </c>
      <c r="K15" s="26">
        <v>1.5</v>
      </c>
      <c r="L15" s="47"/>
      <c r="M15" s="47"/>
      <c r="N15" s="47"/>
      <c r="O15" s="47"/>
      <c r="P15" s="44"/>
      <c r="Q15" s="44"/>
      <c r="R15" s="58">
        <f t="shared" si="1"/>
        <v>107.5</v>
      </c>
    </row>
    <row r="16" spans="1:18" s="99" customFormat="1" ht="12">
      <c r="A16" s="98">
        <v>12</v>
      </c>
      <c r="B16" s="98" t="s">
        <v>14</v>
      </c>
      <c r="C16" s="20">
        <v>22.617999999999999</v>
      </c>
      <c r="D16" s="20">
        <v>14.96</v>
      </c>
      <c r="E16" s="47">
        <f t="shared" si="0"/>
        <v>10.272727272727273</v>
      </c>
      <c r="F16" s="26">
        <v>11.3</v>
      </c>
      <c r="G16" s="44">
        <v>7.48</v>
      </c>
      <c r="H16" s="42"/>
      <c r="I16" s="42"/>
      <c r="J16" s="44"/>
      <c r="K16" s="20"/>
      <c r="L16" s="44"/>
      <c r="M16" s="44"/>
      <c r="N16" s="44"/>
      <c r="O16" s="44"/>
      <c r="P16" s="44"/>
      <c r="Q16" s="44"/>
      <c r="R16" s="58">
        <f t="shared" si="1"/>
        <v>0</v>
      </c>
    </row>
    <row r="17" spans="1:18" s="99" customFormat="1" ht="12">
      <c r="A17" s="98">
        <v>13</v>
      </c>
      <c r="B17" s="98" t="s">
        <v>15</v>
      </c>
      <c r="C17" s="20">
        <v>11.73</v>
      </c>
      <c r="D17" s="20">
        <v>4.0599999999999996</v>
      </c>
      <c r="E17" s="47">
        <v>11.8</v>
      </c>
      <c r="F17" s="26">
        <v>13</v>
      </c>
      <c r="G17" s="44">
        <v>4.5</v>
      </c>
      <c r="H17" s="42"/>
      <c r="I17" s="42"/>
      <c r="J17" s="47">
        <v>0.2</v>
      </c>
      <c r="K17" s="20"/>
      <c r="L17" s="44">
        <v>0.05</v>
      </c>
      <c r="M17" s="44"/>
      <c r="N17" s="44"/>
      <c r="O17" s="44"/>
      <c r="P17" s="47">
        <v>0.5</v>
      </c>
      <c r="Q17" s="44"/>
      <c r="R17" s="58">
        <f t="shared" si="1"/>
        <v>0</v>
      </c>
    </row>
    <row r="18" spans="1:18" s="99" customFormat="1" ht="12">
      <c r="A18" s="98">
        <v>14</v>
      </c>
      <c r="B18" s="98" t="s">
        <v>16</v>
      </c>
      <c r="C18" s="26">
        <v>16.451000000000001</v>
      </c>
      <c r="D18" s="26">
        <v>10.67</v>
      </c>
      <c r="E18" s="47">
        <f t="shared" ref="E18:E29" si="2">F18/1.1</f>
        <v>16.363636363636363</v>
      </c>
      <c r="F18" s="26">
        <v>18</v>
      </c>
      <c r="G18" s="47">
        <v>11</v>
      </c>
      <c r="H18" s="42">
        <v>54</v>
      </c>
      <c r="I18" s="42">
        <v>18</v>
      </c>
      <c r="J18" s="47">
        <v>0.3</v>
      </c>
      <c r="K18" s="26">
        <v>1.8</v>
      </c>
      <c r="L18" s="47"/>
      <c r="M18" s="47"/>
      <c r="N18" s="47"/>
      <c r="O18" s="47"/>
      <c r="P18" s="44"/>
      <c r="Q18" s="44"/>
      <c r="R18" s="58">
        <f t="shared" si="1"/>
        <v>73.8</v>
      </c>
    </row>
    <row r="19" spans="1:18" s="99" customFormat="1" ht="12">
      <c r="A19" s="98">
        <v>15</v>
      </c>
      <c r="B19" s="98" t="s">
        <v>17</v>
      </c>
      <c r="C19" s="20">
        <v>9.0519999999999996</v>
      </c>
      <c r="D19" s="20">
        <v>3.964</v>
      </c>
      <c r="E19" s="47">
        <f t="shared" si="2"/>
        <v>8.1818181818181817</v>
      </c>
      <c r="F19" s="26">
        <v>9</v>
      </c>
      <c r="G19" s="46">
        <v>4</v>
      </c>
      <c r="H19" s="52"/>
      <c r="I19" s="52"/>
      <c r="J19" s="46"/>
      <c r="K19" s="20"/>
      <c r="L19" s="46"/>
      <c r="M19" s="46"/>
      <c r="N19" s="46"/>
      <c r="O19" s="46"/>
      <c r="P19" s="46"/>
      <c r="Q19" s="46"/>
      <c r="R19" s="58">
        <f t="shared" si="1"/>
        <v>0</v>
      </c>
    </row>
    <row r="20" spans="1:18" s="99" customFormat="1" ht="12">
      <c r="A20" s="98">
        <v>16</v>
      </c>
      <c r="B20" s="98" t="s">
        <v>18</v>
      </c>
      <c r="C20" s="26">
        <v>24.224</v>
      </c>
      <c r="D20" s="26">
        <v>14.003</v>
      </c>
      <c r="E20" s="47">
        <f t="shared" si="2"/>
        <v>12.727272727272727</v>
      </c>
      <c r="F20" s="26">
        <v>14</v>
      </c>
      <c r="G20" s="45">
        <v>7</v>
      </c>
      <c r="H20" s="52"/>
      <c r="I20" s="52"/>
      <c r="J20" s="45">
        <v>1</v>
      </c>
      <c r="K20" s="26"/>
      <c r="L20" s="45"/>
      <c r="M20" s="45"/>
      <c r="N20" s="45"/>
      <c r="O20" s="45"/>
      <c r="P20" s="44"/>
      <c r="Q20" s="44"/>
      <c r="R20" s="58">
        <f t="shared" si="1"/>
        <v>0</v>
      </c>
    </row>
    <row r="21" spans="1:18" s="99" customFormat="1" ht="12">
      <c r="A21" s="98">
        <v>17</v>
      </c>
      <c r="B21" s="98" t="s">
        <v>19</v>
      </c>
      <c r="C21" s="20">
        <v>19.721</v>
      </c>
      <c r="D21" s="20">
        <v>9.6069999999999993</v>
      </c>
      <c r="E21" s="47">
        <f t="shared" si="2"/>
        <v>10</v>
      </c>
      <c r="F21" s="26">
        <v>11</v>
      </c>
      <c r="G21" s="44">
        <v>4.5999999999999996</v>
      </c>
      <c r="H21" s="42"/>
      <c r="I21" s="42"/>
      <c r="J21" s="47">
        <v>0.3</v>
      </c>
      <c r="K21" s="20"/>
      <c r="L21" s="44"/>
      <c r="M21" s="44"/>
      <c r="N21" s="44"/>
      <c r="O21" s="44"/>
      <c r="P21" s="44"/>
      <c r="Q21" s="44"/>
      <c r="R21" s="58">
        <f t="shared" si="1"/>
        <v>0</v>
      </c>
    </row>
    <row r="22" spans="1:18" s="99" customFormat="1" ht="12">
      <c r="A22" s="98">
        <v>18</v>
      </c>
      <c r="B22" s="98" t="s">
        <v>20</v>
      </c>
      <c r="C22" s="31">
        <v>15.314</v>
      </c>
      <c r="D22" s="31">
        <v>14.026</v>
      </c>
      <c r="E22" s="47">
        <f t="shared" si="2"/>
        <v>7.7272727272727266</v>
      </c>
      <c r="F22" s="26">
        <v>8.5</v>
      </c>
      <c r="G22" s="48">
        <v>7</v>
      </c>
      <c r="H22" s="52"/>
      <c r="I22" s="52"/>
      <c r="J22" s="45">
        <v>0.2</v>
      </c>
      <c r="K22" s="31"/>
      <c r="L22" s="48"/>
      <c r="M22" s="48"/>
      <c r="N22" s="48"/>
      <c r="O22" s="48"/>
      <c r="P22" s="46"/>
      <c r="Q22" s="46"/>
      <c r="R22" s="58">
        <f t="shared" si="1"/>
        <v>0</v>
      </c>
    </row>
    <row r="23" spans="1:18" s="99" customFormat="1" ht="12">
      <c r="A23" s="98">
        <v>19</v>
      </c>
      <c r="B23" s="98" t="s">
        <v>21</v>
      </c>
      <c r="C23" s="20">
        <v>17.379000000000001</v>
      </c>
      <c r="D23" s="20">
        <v>11.997999999999999</v>
      </c>
      <c r="E23" s="47">
        <f t="shared" si="2"/>
        <v>9.0909090909090899</v>
      </c>
      <c r="F23" s="26">
        <v>10</v>
      </c>
      <c r="G23" s="46">
        <v>7</v>
      </c>
      <c r="H23" s="52"/>
      <c r="I23" s="52"/>
      <c r="J23" s="45">
        <v>0.1</v>
      </c>
      <c r="K23" s="20"/>
      <c r="L23" s="46"/>
      <c r="M23" s="46"/>
      <c r="N23" s="46"/>
      <c r="O23" s="46"/>
      <c r="P23" s="46"/>
      <c r="Q23" s="46"/>
      <c r="R23" s="58">
        <f t="shared" si="1"/>
        <v>0</v>
      </c>
    </row>
    <row r="24" spans="1:18" s="99" customFormat="1" ht="12">
      <c r="A24" s="98">
        <v>20</v>
      </c>
      <c r="B24" s="98" t="s">
        <v>22</v>
      </c>
      <c r="C24" s="20">
        <v>18.263999999999999</v>
      </c>
      <c r="D24" s="20">
        <v>9.4280000000000008</v>
      </c>
      <c r="E24" s="47">
        <f t="shared" si="2"/>
        <v>14.09090909090909</v>
      </c>
      <c r="F24" s="26">
        <v>15.5</v>
      </c>
      <c r="G24" s="44">
        <v>9.4280000000000008</v>
      </c>
      <c r="H24" s="42"/>
      <c r="I24" s="42"/>
      <c r="J24" s="47">
        <v>0.4</v>
      </c>
      <c r="K24" s="20"/>
      <c r="L24" s="47">
        <v>0.1</v>
      </c>
      <c r="M24" s="44"/>
      <c r="N24" s="44"/>
      <c r="O24" s="44"/>
      <c r="P24" s="47">
        <v>0.2</v>
      </c>
      <c r="Q24" s="44"/>
      <c r="R24" s="58">
        <f t="shared" si="1"/>
        <v>0</v>
      </c>
    </row>
    <row r="25" spans="1:18" s="99" customFormat="1" ht="12">
      <c r="A25" s="98">
        <v>21</v>
      </c>
      <c r="B25" s="98" t="s">
        <v>23</v>
      </c>
      <c r="C25" s="20">
        <v>18.8</v>
      </c>
      <c r="D25" s="20">
        <v>8.1</v>
      </c>
      <c r="E25" s="47">
        <f t="shared" si="2"/>
        <v>15.454545454545453</v>
      </c>
      <c r="F25" s="26">
        <v>17</v>
      </c>
      <c r="G25" s="44">
        <v>4.0999999999999996</v>
      </c>
      <c r="H25" s="42"/>
      <c r="I25" s="42"/>
      <c r="J25" s="47">
        <v>0.3</v>
      </c>
      <c r="K25" s="20"/>
      <c r="L25" s="47">
        <v>0.2</v>
      </c>
      <c r="M25" s="44"/>
      <c r="N25" s="44"/>
      <c r="O25" s="44"/>
      <c r="P25" s="44"/>
      <c r="Q25" s="44"/>
      <c r="R25" s="58">
        <f t="shared" si="1"/>
        <v>0</v>
      </c>
    </row>
    <row r="26" spans="1:18" s="99" customFormat="1" ht="12">
      <c r="A26" s="98">
        <v>22</v>
      </c>
      <c r="B26" s="98" t="s">
        <v>24</v>
      </c>
      <c r="C26" s="20">
        <v>31.5</v>
      </c>
      <c r="D26" s="20">
        <v>7.4</v>
      </c>
      <c r="E26" s="47">
        <f t="shared" si="2"/>
        <v>25.454545454545453</v>
      </c>
      <c r="F26" s="26">
        <v>28</v>
      </c>
      <c r="G26" s="44">
        <v>4</v>
      </c>
      <c r="H26" s="42">
        <v>84</v>
      </c>
      <c r="I26" s="42">
        <v>28</v>
      </c>
      <c r="J26" s="47">
        <v>0.4</v>
      </c>
      <c r="K26" s="20">
        <v>2.4</v>
      </c>
      <c r="L26" s="47">
        <v>0.3</v>
      </c>
      <c r="M26" s="44">
        <v>0.3</v>
      </c>
      <c r="N26" s="44"/>
      <c r="O26" s="44"/>
      <c r="P26" s="44"/>
      <c r="Q26" s="44"/>
      <c r="R26" s="58">
        <f t="shared" si="1"/>
        <v>114.7</v>
      </c>
    </row>
    <row r="27" spans="1:18" s="99" customFormat="1" ht="12">
      <c r="A27" s="98">
        <v>23</v>
      </c>
      <c r="B27" s="98" t="s">
        <v>25</v>
      </c>
      <c r="C27" s="20">
        <v>12.05</v>
      </c>
      <c r="D27" s="20">
        <v>6.15</v>
      </c>
      <c r="E27" s="47">
        <f t="shared" si="2"/>
        <v>6.8181818181818175</v>
      </c>
      <c r="F27" s="26">
        <v>7.5</v>
      </c>
      <c r="G27" s="44">
        <v>2.4</v>
      </c>
      <c r="H27" s="42"/>
      <c r="I27" s="42"/>
      <c r="J27" s="47">
        <v>0.3</v>
      </c>
      <c r="K27" s="20"/>
      <c r="L27" s="47">
        <v>0.1</v>
      </c>
      <c r="M27" s="44"/>
      <c r="N27" s="44"/>
      <c r="O27" s="44"/>
      <c r="P27" s="44"/>
      <c r="Q27" s="44"/>
      <c r="R27" s="58">
        <f t="shared" si="1"/>
        <v>0</v>
      </c>
    </row>
    <row r="28" spans="1:18" s="99" customFormat="1" ht="12">
      <c r="A28" s="98">
        <v>24</v>
      </c>
      <c r="B28" s="98" t="s">
        <v>26</v>
      </c>
      <c r="C28" s="26">
        <v>30.012</v>
      </c>
      <c r="D28" s="26">
        <v>22.832999999999998</v>
      </c>
      <c r="E28" s="47">
        <f t="shared" si="2"/>
        <v>15.909090909090908</v>
      </c>
      <c r="F28" s="47">
        <v>17.5</v>
      </c>
      <c r="G28" s="47">
        <v>12.5</v>
      </c>
      <c r="H28" s="42"/>
      <c r="I28" s="42"/>
      <c r="J28" s="47">
        <v>0.2</v>
      </c>
      <c r="K28" s="26"/>
      <c r="L28" s="47"/>
      <c r="M28" s="47"/>
      <c r="N28" s="47"/>
      <c r="O28" s="47"/>
      <c r="P28" s="44"/>
      <c r="Q28" s="44"/>
      <c r="R28" s="58">
        <f t="shared" si="1"/>
        <v>0</v>
      </c>
    </row>
    <row r="29" spans="1:18" s="99" customFormat="1" ht="12">
      <c r="A29" s="98">
        <v>25</v>
      </c>
      <c r="B29" s="98" t="s">
        <v>27</v>
      </c>
      <c r="C29" s="20">
        <v>10.972</v>
      </c>
      <c r="D29" s="20">
        <v>9.6199999999999992</v>
      </c>
      <c r="E29" s="47">
        <f t="shared" si="2"/>
        <v>6.8181818181818175</v>
      </c>
      <c r="F29" s="26">
        <v>7.5</v>
      </c>
      <c r="G29" s="44">
        <v>6.1</v>
      </c>
      <c r="H29" s="42"/>
      <c r="I29" s="42"/>
      <c r="J29" s="44"/>
      <c r="K29" s="20"/>
      <c r="L29" s="47"/>
      <c r="M29" s="44"/>
      <c r="N29" s="44"/>
      <c r="O29" s="44"/>
      <c r="P29" s="44"/>
      <c r="Q29" s="44"/>
      <c r="R29" s="58">
        <f t="shared" si="1"/>
        <v>0</v>
      </c>
    </row>
    <row r="30" spans="1:18" s="99" customFormat="1" ht="12">
      <c r="A30" s="98">
        <v>26</v>
      </c>
      <c r="B30" s="98" t="s">
        <v>28</v>
      </c>
      <c r="C30" s="20">
        <v>11</v>
      </c>
      <c r="D30" s="20">
        <v>3.8</v>
      </c>
      <c r="E30" s="47">
        <v>10</v>
      </c>
      <c r="F30" s="26">
        <v>11</v>
      </c>
      <c r="G30" s="46">
        <v>4.5599999999999996</v>
      </c>
      <c r="H30" s="52"/>
      <c r="I30" s="52"/>
      <c r="J30" s="46"/>
      <c r="K30" s="20"/>
      <c r="L30" s="45"/>
      <c r="M30" s="46"/>
      <c r="N30" s="46"/>
      <c r="O30" s="46"/>
      <c r="P30" s="45">
        <v>0.3</v>
      </c>
      <c r="Q30" s="46"/>
      <c r="R30" s="58">
        <f t="shared" si="1"/>
        <v>0</v>
      </c>
    </row>
    <row r="31" spans="1:18" s="99" customFormat="1" ht="12">
      <c r="A31" s="98">
        <v>27</v>
      </c>
      <c r="B31" s="98" t="s">
        <v>29</v>
      </c>
      <c r="C31" s="20">
        <v>38.94</v>
      </c>
      <c r="D31" s="20">
        <v>14.45</v>
      </c>
      <c r="E31" s="47">
        <f t="shared" ref="E31:E59" si="3">F31/1.1</f>
        <v>29.09090909090909</v>
      </c>
      <c r="F31" s="26">
        <v>32</v>
      </c>
      <c r="G31" s="44">
        <v>7.2</v>
      </c>
      <c r="H31" s="42">
        <v>96</v>
      </c>
      <c r="I31" s="42">
        <v>32</v>
      </c>
      <c r="J31" s="47">
        <v>1</v>
      </c>
      <c r="K31" s="20">
        <v>6</v>
      </c>
      <c r="L31" s="47">
        <v>0.2</v>
      </c>
      <c r="M31" s="44">
        <v>0.2</v>
      </c>
      <c r="N31" s="44"/>
      <c r="O31" s="44"/>
      <c r="P31" s="47"/>
      <c r="Q31" s="44"/>
      <c r="R31" s="58">
        <f t="shared" si="1"/>
        <v>134.19999999999999</v>
      </c>
    </row>
    <row r="32" spans="1:18" s="99" customFormat="1" ht="12">
      <c r="A32" s="98">
        <v>28</v>
      </c>
      <c r="B32" s="98" t="s">
        <v>30</v>
      </c>
      <c r="C32" s="20">
        <v>17.78</v>
      </c>
      <c r="D32" s="20">
        <v>11.15</v>
      </c>
      <c r="E32" s="47">
        <f t="shared" si="3"/>
        <v>11.363636363636363</v>
      </c>
      <c r="F32" s="26">
        <v>12.5</v>
      </c>
      <c r="G32" s="44">
        <v>9.5</v>
      </c>
      <c r="H32" s="42"/>
      <c r="I32" s="42"/>
      <c r="J32" s="47">
        <v>0.3</v>
      </c>
      <c r="K32" s="20"/>
      <c r="L32" s="47">
        <v>0.1</v>
      </c>
      <c r="M32" s="44"/>
      <c r="N32" s="44"/>
      <c r="O32" s="44"/>
      <c r="P32" s="47"/>
      <c r="Q32" s="44"/>
      <c r="R32" s="58">
        <f t="shared" si="1"/>
        <v>0</v>
      </c>
    </row>
    <row r="33" spans="1:18" s="99" customFormat="1" ht="12">
      <c r="A33" s="98">
        <v>29</v>
      </c>
      <c r="B33" s="98" t="s">
        <v>31</v>
      </c>
      <c r="C33" s="20">
        <v>10.53</v>
      </c>
      <c r="D33" s="101">
        <v>4.68</v>
      </c>
      <c r="E33" s="47">
        <f t="shared" si="3"/>
        <v>7.7272727272727266</v>
      </c>
      <c r="F33" s="26">
        <v>8.5</v>
      </c>
      <c r="G33" s="44">
        <v>3.6</v>
      </c>
      <c r="H33" s="42"/>
      <c r="I33" s="42"/>
      <c r="J33" s="47">
        <v>0.3</v>
      </c>
      <c r="K33" s="20"/>
      <c r="L33" s="44"/>
      <c r="M33" s="44"/>
      <c r="N33" s="44"/>
      <c r="O33" s="44"/>
      <c r="P33" s="47"/>
      <c r="Q33" s="44"/>
      <c r="R33" s="58">
        <f t="shared" si="1"/>
        <v>0</v>
      </c>
    </row>
    <row r="34" spans="1:18" s="99" customFormat="1" ht="12">
      <c r="A34" s="98">
        <v>30</v>
      </c>
      <c r="B34" s="98" t="s">
        <v>32</v>
      </c>
      <c r="C34" s="20">
        <v>20.399999999999999</v>
      </c>
      <c r="D34" s="101">
        <v>14</v>
      </c>
      <c r="E34" s="47">
        <f t="shared" si="3"/>
        <v>13.636363636363635</v>
      </c>
      <c r="F34" s="26">
        <v>15</v>
      </c>
      <c r="G34" s="46">
        <v>10.5</v>
      </c>
      <c r="H34" s="52"/>
      <c r="I34" s="52"/>
      <c r="J34" s="45">
        <v>0.2</v>
      </c>
      <c r="K34" s="20"/>
      <c r="L34" s="46"/>
      <c r="M34" s="46"/>
      <c r="N34" s="46"/>
      <c r="O34" s="46"/>
      <c r="P34" s="45">
        <v>0.6</v>
      </c>
      <c r="Q34" s="46"/>
      <c r="R34" s="58">
        <f t="shared" si="1"/>
        <v>0</v>
      </c>
    </row>
    <row r="35" spans="1:18" s="99" customFormat="1" ht="12">
      <c r="A35" s="98">
        <v>31</v>
      </c>
      <c r="B35" s="98" t="s">
        <v>33</v>
      </c>
      <c r="C35" s="20">
        <v>29</v>
      </c>
      <c r="D35" s="101">
        <v>17</v>
      </c>
      <c r="E35" s="47">
        <f t="shared" si="3"/>
        <v>15.454545454545453</v>
      </c>
      <c r="F35" s="26">
        <v>17</v>
      </c>
      <c r="G35" s="44">
        <v>5</v>
      </c>
      <c r="H35" s="42">
        <v>78</v>
      </c>
      <c r="I35" s="42">
        <v>26</v>
      </c>
      <c r="J35" s="47">
        <v>0.8</v>
      </c>
      <c r="K35" s="20">
        <v>4.8</v>
      </c>
      <c r="L35" s="44"/>
      <c r="M35" s="44"/>
      <c r="N35" s="44"/>
      <c r="O35" s="44"/>
      <c r="P35" s="44"/>
      <c r="Q35" s="44"/>
      <c r="R35" s="58">
        <f t="shared" si="1"/>
        <v>108.8</v>
      </c>
    </row>
    <row r="36" spans="1:18" s="99" customFormat="1" ht="12">
      <c r="A36" s="98">
        <v>32</v>
      </c>
      <c r="B36" s="98" t="s">
        <v>34</v>
      </c>
      <c r="C36" s="20">
        <v>12.95</v>
      </c>
      <c r="D36" s="101">
        <v>7.8</v>
      </c>
      <c r="E36" s="47">
        <f t="shared" si="3"/>
        <v>8.1818181818181817</v>
      </c>
      <c r="F36" s="26">
        <v>9</v>
      </c>
      <c r="G36" s="46">
        <v>4.5</v>
      </c>
      <c r="H36" s="52"/>
      <c r="I36" s="52"/>
      <c r="J36" s="45">
        <v>0.3</v>
      </c>
      <c r="K36" s="20"/>
      <c r="L36" s="46"/>
      <c r="M36" s="46"/>
      <c r="N36" s="46"/>
      <c r="O36" s="46"/>
      <c r="P36" s="46"/>
      <c r="Q36" s="46"/>
      <c r="R36" s="58">
        <f t="shared" si="1"/>
        <v>0</v>
      </c>
    </row>
    <row r="37" spans="1:18" s="99" customFormat="1" ht="12">
      <c r="A37" s="98">
        <v>33</v>
      </c>
      <c r="B37" s="98" t="s">
        <v>35</v>
      </c>
      <c r="C37" s="26">
        <v>17.899999999999999</v>
      </c>
      <c r="D37" s="26">
        <v>9.0500000000000007</v>
      </c>
      <c r="E37" s="47">
        <f t="shared" si="3"/>
        <v>10</v>
      </c>
      <c r="F37" s="26">
        <v>11</v>
      </c>
      <c r="G37" s="47">
        <v>5</v>
      </c>
      <c r="H37" s="42"/>
      <c r="I37" s="42"/>
      <c r="J37" s="47">
        <v>0.5</v>
      </c>
      <c r="K37" s="26"/>
      <c r="L37" s="47"/>
      <c r="M37" s="47"/>
      <c r="N37" s="47"/>
      <c r="O37" s="47"/>
      <c r="P37" s="47">
        <v>0.05</v>
      </c>
      <c r="Q37" s="44"/>
      <c r="R37" s="58">
        <f t="shared" si="1"/>
        <v>0</v>
      </c>
    </row>
    <row r="38" spans="1:18" s="99" customFormat="1" ht="12">
      <c r="A38" s="98">
        <v>34</v>
      </c>
      <c r="B38" s="102" t="s">
        <v>36</v>
      </c>
      <c r="C38" s="103">
        <v>27.111000000000001</v>
      </c>
      <c r="D38" s="101">
        <v>18.100000000000001</v>
      </c>
      <c r="E38" s="47">
        <f t="shared" si="3"/>
        <v>13.18181818181818</v>
      </c>
      <c r="F38" s="26">
        <v>14.5</v>
      </c>
      <c r="G38" s="44">
        <v>9.0500000000000007</v>
      </c>
      <c r="H38" s="42"/>
      <c r="I38" s="42"/>
      <c r="J38" s="47">
        <v>0.3</v>
      </c>
      <c r="K38" s="20"/>
      <c r="L38" s="44"/>
      <c r="M38" s="44"/>
      <c r="N38" s="44"/>
      <c r="O38" s="44"/>
      <c r="P38" s="44"/>
      <c r="Q38" s="44"/>
      <c r="R38" s="58">
        <f t="shared" si="1"/>
        <v>0</v>
      </c>
    </row>
    <row r="39" spans="1:18" s="99" customFormat="1" ht="12">
      <c r="A39" s="98">
        <v>35</v>
      </c>
      <c r="B39" s="98" t="s">
        <v>37</v>
      </c>
      <c r="C39" s="20">
        <v>12.54</v>
      </c>
      <c r="D39" s="20">
        <v>8.1</v>
      </c>
      <c r="E39" s="47">
        <f t="shared" si="3"/>
        <v>8.1818181818181817</v>
      </c>
      <c r="F39" s="26">
        <v>9</v>
      </c>
      <c r="G39" s="46">
        <v>3</v>
      </c>
      <c r="H39" s="52"/>
      <c r="I39" s="52"/>
      <c r="J39" s="45">
        <v>0.2</v>
      </c>
      <c r="K39" s="20"/>
      <c r="L39" s="46"/>
      <c r="M39" s="46"/>
      <c r="N39" s="46"/>
      <c r="O39" s="46"/>
      <c r="P39" s="47">
        <v>0.2</v>
      </c>
      <c r="Q39" s="44"/>
      <c r="R39" s="58">
        <f t="shared" si="1"/>
        <v>0</v>
      </c>
    </row>
    <row r="40" spans="1:18" s="99" customFormat="1" ht="12">
      <c r="A40" s="98">
        <v>36</v>
      </c>
      <c r="B40" s="102" t="s">
        <v>38</v>
      </c>
      <c r="C40" s="103">
        <v>29.593</v>
      </c>
      <c r="D40" s="101">
        <v>15.984</v>
      </c>
      <c r="E40" s="47">
        <f t="shared" si="3"/>
        <v>17.27272727272727</v>
      </c>
      <c r="F40" s="26">
        <v>19</v>
      </c>
      <c r="G40" s="44">
        <v>6</v>
      </c>
      <c r="H40" s="42"/>
      <c r="I40" s="42"/>
      <c r="J40" s="47">
        <v>0.3</v>
      </c>
      <c r="K40" s="20"/>
      <c r="L40" s="47">
        <v>0.1</v>
      </c>
      <c r="M40" s="44"/>
      <c r="N40" s="44"/>
      <c r="O40" s="44"/>
      <c r="P40" s="47">
        <v>0.2</v>
      </c>
      <c r="Q40" s="44"/>
      <c r="R40" s="58">
        <f t="shared" si="1"/>
        <v>0</v>
      </c>
    </row>
    <row r="41" spans="1:18" s="99" customFormat="1" ht="12">
      <c r="A41" s="98">
        <v>37</v>
      </c>
      <c r="B41" s="98" t="s">
        <v>39</v>
      </c>
      <c r="C41" s="26">
        <v>25</v>
      </c>
      <c r="D41" s="26">
        <v>11.3</v>
      </c>
      <c r="E41" s="47">
        <f t="shared" si="3"/>
        <v>20</v>
      </c>
      <c r="F41" s="26">
        <v>22</v>
      </c>
      <c r="G41" s="47">
        <v>9</v>
      </c>
      <c r="H41" s="42"/>
      <c r="I41" s="42"/>
      <c r="J41" s="47">
        <v>0.3</v>
      </c>
      <c r="K41" s="26"/>
      <c r="L41" s="47">
        <v>1</v>
      </c>
      <c r="M41" s="47"/>
      <c r="N41" s="47"/>
      <c r="O41" s="47"/>
      <c r="P41" s="44"/>
      <c r="Q41" s="44"/>
      <c r="R41" s="58">
        <f t="shared" si="1"/>
        <v>0</v>
      </c>
    </row>
    <row r="42" spans="1:18" s="99" customFormat="1" ht="12">
      <c r="A42" s="98">
        <v>38</v>
      </c>
      <c r="B42" s="98" t="s">
        <v>40</v>
      </c>
      <c r="C42" s="20">
        <v>14.85</v>
      </c>
      <c r="D42" s="101">
        <v>10.746</v>
      </c>
      <c r="E42" s="47">
        <f t="shared" si="3"/>
        <v>7.7272727272727266</v>
      </c>
      <c r="F42" s="26">
        <v>8.5</v>
      </c>
      <c r="G42" s="44">
        <v>5.2</v>
      </c>
      <c r="H42" s="42"/>
      <c r="I42" s="42"/>
      <c r="J42" s="47">
        <v>0.4</v>
      </c>
      <c r="K42" s="20"/>
      <c r="L42" s="44"/>
      <c r="M42" s="44"/>
      <c r="N42" s="44"/>
      <c r="O42" s="44"/>
      <c r="P42" s="44"/>
      <c r="Q42" s="44"/>
      <c r="R42" s="58">
        <f t="shared" si="1"/>
        <v>0</v>
      </c>
    </row>
    <row r="43" spans="1:18" s="99" customFormat="1" ht="12">
      <c r="A43" s="98">
        <v>39</v>
      </c>
      <c r="B43" s="98" t="s">
        <v>41</v>
      </c>
      <c r="C43" s="26">
        <v>11.05</v>
      </c>
      <c r="D43" s="26">
        <v>6.3</v>
      </c>
      <c r="E43" s="47">
        <f t="shared" si="3"/>
        <v>10</v>
      </c>
      <c r="F43" s="26">
        <v>11</v>
      </c>
      <c r="G43" s="47">
        <v>7</v>
      </c>
      <c r="H43" s="42"/>
      <c r="I43" s="42"/>
      <c r="J43" s="47">
        <v>0.1</v>
      </c>
      <c r="K43" s="26"/>
      <c r="L43" s="47"/>
      <c r="M43" s="47"/>
      <c r="N43" s="47"/>
      <c r="O43" s="47"/>
      <c r="P43" s="44"/>
      <c r="Q43" s="44"/>
      <c r="R43" s="58">
        <f t="shared" si="1"/>
        <v>0</v>
      </c>
    </row>
    <row r="44" spans="1:18" s="99" customFormat="1" ht="12">
      <c r="A44" s="98">
        <v>40</v>
      </c>
      <c r="B44" s="98" t="s">
        <v>42</v>
      </c>
      <c r="C44" s="20">
        <v>35.106999999999999</v>
      </c>
      <c r="D44" s="20">
        <v>17.119</v>
      </c>
      <c r="E44" s="47">
        <f t="shared" si="3"/>
        <v>16.818181818181817</v>
      </c>
      <c r="F44" s="26">
        <v>18.5</v>
      </c>
      <c r="G44" s="44">
        <v>7</v>
      </c>
      <c r="H44" s="42"/>
      <c r="I44" s="42"/>
      <c r="J44" s="44"/>
      <c r="K44" s="20"/>
      <c r="L44" s="47">
        <v>0.2</v>
      </c>
      <c r="M44" s="44"/>
      <c r="N44" s="44"/>
      <c r="O44" s="44"/>
      <c r="P44" s="44"/>
      <c r="Q44" s="44"/>
      <c r="R44" s="58">
        <f t="shared" si="1"/>
        <v>0</v>
      </c>
    </row>
    <row r="45" spans="1:18" s="99" customFormat="1" ht="12">
      <c r="A45" s="98">
        <v>41</v>
      </c>
      <c r="B45" s="98" t="s">
        <v>43</v>
      </c>
      <c r="C45" s="20">
        <v>10.651999999999999</v>
      </c>
      <c r="D45" s="20">
        <v>5.8789999999999996</v>
      </c>
      <c r="E45" s="47">
        <f t="shared" si="3"/>
        <v>3.6363636363636362</v>
      </c>
      <c r="F45" s="26">
        <v>4</v>
      </c>
      <c r="G45" s="47">
        <v>2.2000000000000002</v>
      </c>
      <c r="H45" s="42"/>
      <c r="I45" s="42"/>
      <c r="J45" s="47"/>
      <c r="K45" s="26"/>
      <c r="L45" s="47"/>
      <c r="M45" s="47"/>
      <c r="N45" s="47"/>
      <c r="O45" s="47"/>
      <c r="P45" s="47">
        <v>0.1</v>
      </c>
      <c r="Q45" s="44"/>
      <c r="R45" s="58">
        <f t="shared" si="1"/>
        <v>0</v>
      </c>
    </row>
    <row r="46" spans="1:18" s="99" customFormat="1" ht="12">
      <c r="A46" s="98">
        <v>42</v>
      </c>
      <c r="B46" s="98" t="s">
        <v>44</v>
      </c>
      <c r="C46" s="20">
        <v>12.06</v>
      </c>
      <c r="D46" s="20">
        <v>8.82</v>
      </c>
      <c r="E46" s="47">
        <f t="shared" si="3"/>
        <v>7.2727272727272725</v>
      </c>
      <c r="F46" s="26">
        <v>8</v>
      </c>
      <c r="G46" s="44">
        <v>5.5309999999999997</v>
      </c>
      <c r="H46" s="42"/>
      <c r="I46" s="42"/>
      <c r="J46" s="47">
        <v>0.4</v>
      </c>
      <c r="K46" s="20"/>
      <c r="L46" s="47">
        <v>0.1</v>
      </c>
      <c r="M46" s="44"/>
      <c r="N46" s="44"/>
      <c r="O46" s="44"/>
      <c r="P46" s="44">
        <v>6.5000000000000002E-2</v>
      </c>
      <c r="Q46" s="44"/>
      <c r="R46" s="58">
        <f t="shared" si="1"/>
        <v>0</v>
      </c>
    </row>
    <row r="47" spans="1:18" s="99" customFormat="1" ht="12">
      <c r="A47" s="98">
        <v>43</v>
      </c>
      <c r="B47" s="98" t="s">
        <v>45</v>
      </c>
      <c r="C47" s="20">
        <v>21.012</v>
      </c>
      <c r="D47" s="20">
        <v>13.065</v>
      </c>
      <c r="E47" s="47">
        <f t="shared" si="3"/>
        <v>10.909090909090908</v>
      </c>
      <c r="F47" s="26">
        <v>12</v>
      </c>
      <c r="G47" s="44">
        <v>5.96</v>
      </c>
      <c r="H47" s="42"/>
      <c r="I47" s="42"/>
      <c r="J47" s="47">
        <v>0.3</v>
      </c>
      <c r="K47" s="20"/>
      <c r="L47" s="47">
        <v>0.1</v>
      </c>
      <c r="M47" s="44"/>
      <c r="N47" s="44"/>
      <c r="O47" s="44"/>
      <c r="P47" s="44"/>
      <c r="Q47" s="44"/>
      <c r="R47" s="58">
        <f t="shared" si="1"/>
        <v>0</v>
      </c>
    </row>
    <row r="48" spans="1:18" s="99" customFormat="1" ht="12">
      <c r="A48" s="98">
        <v>44</v>
      </c>
      <c r="B48" s="98" t="s">
        <v>46</v>
      </c>
      <c r="C48" s="20">
        <v>42.194000000000003</v>
      </c>
      <c r="D48" s="20">
        <v>14.897</v>
      </c>
      <c r="E48" s="47">
        <f t="shared" si="3"/>
        <v>22.727272727272727</v>
      </c>
      <c r="F48" s="26">
        <v>25</v>
      </c>
      <c r="G48" s="44">
        <v>8</v>
      </c>
      <c r="H48" s="42">
        <v>148.5</v>
      </c>
      <c r="I48" s="42">
        <v>49.5</v>
      </c>
      <c r="J48" s="47">
        <v>0.5</v>
      </c>
      <c r="K48" s="20">
        <v>6.6</v>
      </c>
      <c r="L48" s="47">
        <v>0.1</v>
      </c>
      <c r="M48" s="44">
        <v>0.3</v>
      </c>
      <c r="N48" s="44"/>
      <c r="O48" s="44"/>
      <c r="P48" s="44"/>
      <c r="Q48" s="44"/>
      <c r="R48" s="58">
        <f t="shared" si="1"/>
        <v>204.9</v>
      </c>
    </row>
    <row r="49" spans="1:18" s="99" customFormat="1" ht="12">
      <c r="A49" s="98">
        <v>45</v>
      </c>
      <c r="B49" s="98" t="s">
        <v>47</v>
      </c>
      <c r="C49" s="20">
        <v>27.33</v>
      </c>
      <c r="D49" s="20">
        <v>7.6</v>
      </c>
      <c r="E49" s="47">
        <f t="shared" si="3"/>
        <v>18.18181818181818</v>
      </c>
      <c r="F49" s="26">
        <v>20</v>
      </c>
      <c r="G49" s="44">
        <v>5</v>
      </c>
      <c r="H49" s="42">
        <v>90</v>
      </c>
      <c r="I49" s="42">
        <v>30</v>
      </c>
      <c r="J49" s="47">
        <v>0.4</v>
      </c>
      <c r="K49" s="20">
        <v>3.6</v>
      </c>
      <c r="L49" s="44"/>
      <c r="M49" s="44"/>
      <c r="N49" s="44"/>
      <c r="O49" s="44"/>
      <c r="P49" s="44"/>
      <c r="Q49" s="44">
        <v>0.14000000000000001</v>
      </c>
      <c r="R49" s="58">
        <f t="shared" si="1"/>
        <v>123.74</v>
      </c>
    </row>
    <row r="50" spans="1:18" s="99" customFormat="1" ht="12">
      <c r="A50" s="98">
        <v>46</v>
      </c>
      <c r="B50" s="98" t="s">
        <v>48</v>
      </c>
      <c r="C50" s="20">
        <v>33.646000000000001</v>
      </c>
      <c r="D50" s="20">
        <v>17.5</v>
      </c>
      <c r="E50" s="47">
        <f t="shared" si="3"/>
        <v>11.818181818181817</v>
      </c>
      <c r="F50" s="26">
        <v>13</v>
      </c>
      <c r="G50" s="48">
        <v>7.5979999999999999</v>
      </c>
      <c r="H50" s="52"/>
      <c r="I50" s="52"/>
      <c r="J50" s="48">
        <v>0.5</v>
      </c>
      <c r="K50" s="53"/>
      <c r="L50" s="45">
        <v>0.2</v>
      </c>
      <c r="M50" s="45"/>
      <c r="N50" s="48"/>
      <c r="O50" s="48"/>
      <c r="P50" s="46"/>
      <c r="Q50" s="46"/>
      <c r="R50" s="58">
        <f t="shared" si="1"/>
        <v>0</v>
      </c>
    </row>
    <row r="51" spans="1:18" s="99" customFormat="1" ht="12">
      <c r="A51" s="98">
        <v>47</v>
      </c>
      <c r="B51" s="98" t="s">
        <v>49</v>
      </c>
      <c r="C51" s="20">
        <v>11.33</v>
      </c>
      <c r="D51" s="20">
        <v>2.98</v>
      </c>
      <c r="E51" s="47">
        <f t="shared" si="3"/>
        <v>5.9999999999999991</v>
      </c>
      <c r="F51" s="26">
        <v>6.6</v>
      </c>
      <c r="G51" s="44">
        <v>1.7</v>
      </c>
      <c r="H51" s="42"/>
      <c r="I51" s="42"/>
      <c r="J51" s="44">
        <v>0.05</v>
      </c>
      <c r="K51" s="20"/>
      <c r="L51" s="44">
        <v>0.05</v>
      </c>
      <c r="M51" s="44"/>
      <c r="N51" s="44"/>
      <c r="O51" s="44"/>
      <c r="P51" s="44"/>
      <c r="Q51" s="44"/>
      <c r="R51" s="58">
        <f t="shared" si="1"/>
        <v>0</v>
      </c>
    </row>
    <row r="52" spans="1:18" s="99" customFormat="1" ht="12">
      <c r="A52" s="98">
        <v>48</v>
      </c>
      <c r="B52" s="98" t="s">
        <v>50</v>
      </c>
      <c r="C52" s="20">
        <v>23.2</v>
      </c>
      <c r="D52" s="20">
        <v>20.399999999999999</v>
      </c>
      <c r="E52" s="47">
        <f t="shared" si="3"/>
        <v>21.09090909090909</v>
      </c>
      <c r="F52" s="26">
        <v>23.2</v>
      </c>
      <c r="G52" s="44">
        <v>20.399999999999999</v>
      </c>
      <c r="H52" s="42">
        <v>69.599999999999994</v>
      </c>
      <c r="I52" s="42">
        <v>23.2</v>
      </c>
      <c r="J52" s="47">
        <v>0.5</v>
      </c>
      <c r="K52" s="20">
        <v>3</v>
      </c>
      <c r="L52" s="44"/>
      <c r="M52" s="44"/>
      <c r="N52" s="44"/>
      <c r="O52" s="44"/>
      <c r="P52" s="44"/>
      <c r="Q52" s="44"/>
      <c r="R52" s="58">
        <f t="shared" si="1"/>
        <v>95.8</v>
      </c>
    </row>
    <row r="53" spans="1:18" s="99" customFormat="1" ht="12">
      <c r="A53" s="98">
        <v>49</v>
      </c>
      <c r="B53" s="98" t="s">
        <v>51</v>
      </c>
      <c r="C53" s="20">
        <v>24.68</v>
      </c>
      <c r="D53" s="20">
        <v>12.01</v>
      </c>
      <c r="E53" s="47">
        <f t="shared" si="3"/>
        <v>14.09090909090909</v>
      </c>
      <c r="F53" s="26">
        <v>15.5</v>
      </c>
      <c r="G53" s="44">
        <v>7.4</v>
      </c>
      <c r="H53" s="42"/>
      <c r="I53" s="42"/>
      <c r="J53" s="47">
        <v>0.2</v>
      </c>
      <c r="K53" s="20"/>
      <c r="L53" s="47">
        <v>0.2</v>
      </c>
      <c r="M53" s="44"/>
      <c r="N53" s="44"/>
      <c r="O53" s="44"/>
      <c r="P53" s="47">
        <v>0.02</v>
      </c>
      <c r="Q53" s="44"/>
      <c r="R53" s="58">
        <f t="shared" si="1"/>
        <v>0</v>
      </c>
    </row>
    <row r="54" spans="1:18" s="99" customFormat="1" ht="12">
      <c r="A54" s="98">
        <v>50</v>
      </c>
      <c r="B54" s="98" t="s">
        <v>52</v>
      </c>
      <c r="C54" s="20">
        <v>21.73</v>
      </c>
      <c r="D54" s="20">
        <v>15.68</v>
      </c>
      <c r="E54" s="47">
        <f t="shared" si="3"/>
        <v>12.727272727272727</v>
      </c>
      <c r="F54" s="26">
        <v>14</v>
      </c>
      <c r="G54" s="44">
        <v>10</v>
      </c>
      <c r="H54" s="42"/>
      <c r="I54" s="42"/>
      <c r="J54" s="47">
        <v>0.2</v>
      </c>
      <c r="K54" s="20"/>
      <c r="L54" s="44"/>
      <c r="M54" s="44"/>
      <c r="N54" s="44"/>
      <c r="O54" s="44"/>
      <c r="P54" s="44"/>
      <c r="Q54" s="44"/>
      <c r="R54" s="58">
        <f t="shared" si="1"/>
        <v>0</v>
      </c>
    </row>
    <row r="55" spans="1:18" s="99" customFormat="1" ht="12">
      <c r="A55" s="98">
        <v>51</v>
      </c>
      <c r="B55" s="98" t="s">
        <v>53</v>
      </c>
      <c r="C55" s="20">
        <v>33.5</v>
      </c>
      <c r="D55" s="20">
        <v>8</v>
      </c>
      <c r="E55" s="47">
        <f t="shared" si="3"/>
        <v>20</v>
      </c>
      <c r="F55" s="26">
        <v>22</v>
      </c>
      <c r="G55" s="46">
        <v>3</v>
      </c>
      <c r="H55" s="52">
        <v>126</v>
      </c>
      <c r="I55" s="52">
        <v>42</v>
      </c>
      <c r="J55" s="45">
        <v>0.8</v>
      </c>
      <c r="K55" s="26">
        <v>6.6</v>
      </c>
      <c r="L55" s="46"/>
      <c r="M55" s="46"/>
      <c r="N55" s="46"/>
      <c r="O55" s="45">
        <v>0.1</v>
      </c>
      <c r="P55" s="46"/>
      <c r="Q55" s="46">
        <v>0.05</v>
      </c>
      <c r="R55" s="84">
        <f t="shared" si="1"/>
        <v>174.75</v>
      </c>
    </row>
    <row r="56" spans="1:18" s="99" customFormat="1" ht="12">
      <c r="A56" s="98">
        <v>52</v>
      </c>
      <c r="B56" s="98" t="s">
        <v>54</v>
      </c>
      <c r="C56" s="20">
        <v>17.600000000000001</v>
      </c>
      <c r="D56" s="20">
        <v>9.9179999999999993</v>
      </c>
      <c r="E56" s="47">
        <f t="shared" si="3"/>
        <v>11.818181818181817</v>
      </c>
      <c r="F56" s="26">
        <v>13</v>
      </c>
      <c r="G56" s="44">
        <v>7</v>
      </c>
      <c r="H56" s="42">
        <v>85.5</v>
      </c>
      <c r="I56" s="42">
        <v>28.5</v>
      </c>
      <c r="J56" s="47">
        <v>0.5</v>
      </c>
      <c r="K56" s="20">
        <v>5.4</v>
      </c>
      <c r="L56" s="47">
        <v>0.2</v>
      </c>
      <c r="M56" s="44">
        <v>0.3</v>
      </c>
      <c r="N56" s="44"/>
      <c r="O56" s="44"/>
      <c r="P56" s="44"/>
      <c r="Q56" s="47">
        <v>0.2</v>
      </c>
      <c r="R56" s="58">
        <f t="shared" si="1"/>
        <v>119.9</v>
      </c>
    </row>
    <row r="57" spans="1:18" s="99" customFormat="1" ht="12">
      <c r="A57" s="98">
        <v>53</v>
      </c>
      <c r="B57" s="98" t="s">
        <v>55</v>
      </c>
      <c r="C57" s="20">
        <v>15.18</v>
      </c>
      <c r="D57" s="20">
        <v>8.7899999999999991</v>
      </c>
      <c r="E57" s="47">
        <f t="shared" si="3"/>
        <v>9.545454545454545</v>
      </c>
      <c r="F57" s="26">
        <v>10.5</v>
      </c>
      <c r="G57" s="44">
        <v>5</v>
      </c>
      <c r="H57" s="42"/>
      <c r="I57" s="42"/>
      <c r="J57" s="47">
        <v>0.2</v>
      </c>
      <c r="K57" s="20"/>
      <c r="L57" s="47">
        <v>0.2</v>
      </c>
      <c r="M57" s="44"/>
      <c r="N57" s="44"/>
      <c r="O57" s="44"/>
      <c r="P57" s="47">
        <v>0.06</v>
      </c>
      <c r="Q57" s="47"/>
      <c r="R57" s="58">
        <f t="shared" si="1"/>
        <v>0</v>
      </c>
    </row>
    <row r="58" spans="1:18" s="99" customFormat="1" ht="12">
      <c r="A58" s="98">
        <v>54</v>
      </c>
      <c r="B58" s="98" t="s">
        <v>56</v>
      </c>
      <c r="C58" s="20">
        <v>14.6</v>
      </c>
      <c r="D58" s="20">
        <v>5.8</v>
      </c>
      <c r="E58" s="47">
        <f t="shared" si="3"/>
        <v>9.0909090909090899</v>
      </c>
      <c r="F58" s="26">
        <v>10</v>
      </c>
      <c r="G58" s="44">
        <v>5.3</v>
      </c>
      <c r="H58" s="42"/>
      <c r="I58" s="42"/>
      <c r="J58" s="47">
        <v>0.5</v>
      </c>
      <c r="K58" s="20"/>
      <c r="L58" s="47">
        <v>0.1</v>
      </c>
      <c r="M58" s="44"/>
      <c r="N58" s="44"/>
      <c r="O58" s="44"/>
      <c r="P58" s="44"/>
      <c r="Q58" s="47"/>
      <c r="R58" s="58">
        <f t="shared" si="1"/>
        <v>0</v>
      </c>
    </row>
    <row r="59" spans="1:18" s="99" customFormat="1" ht="12">
      <c r="A59" s="98">
        <v>55</v>
      </c>
      <c r="B59" s="98" t="s">
        <v>57</v>
      </c>
      <c r="C59" s="20">
        <v>0.44500000000000001</v>
      </c>
      <c r="D59" s="20">
        <v>0.44500000000000001</v>
      </c>
      <c r="E59" s="47">
        <f t="shared" si="3"/>
        <v>0.36363636363636365</v>
      </c>
      <c r="F59" s="26">
        <v>0.4</v>
      </c>
      <c r="G59" s="44">
        <v>0.4</v>
      </c>
      <c r="H59" s="42"/>
      <c r="I59" s="42"/>
      <c r="J59" s="44"/>
      <c r="K59" s="20"/>
      <c r="L59" s="44"/>
      <c r="M59" s="44"/>
      <c r="N59" s="44"/>
      <c r="O59" s="44"/>
      <c r="P59" s="44"/>
      <c r="Q59" s="47"/>
      <c r="R59" s="58">
        <f t="shared" si="1"/>
        <v>0</v>
      </c>
    </row>
    <row r="60" spans="1:18" s="99" customFormat="1" ht="12">
      <c r="A60" s="98">
        <v>56</v>
      </c>
      <c r="B60" s="98" t="s">
        <v>130</v>
      </c>
      <c r="C60" s="20"/>
      <c r="D60" s="20"/>
      <c r="E60" s="47"/>
      <c r="F60" s="26"/>
      <c r="G60" s="44"/>
      <c r="H60" s="47">
        <v>1074</v>
      </c>
      <c r="I60" s="42">
        <v>368.8</v>
      </c>
      <c r="J60" s="44"/>
      <c r="K60" s="20">
        <v>45.195999999999998</v>
      </c>
      <c r="L60" s="44"/>
      <c r="M60" s="44">
        <v>2.8</v>
      </c>
      <c r="N60" s="44"/>
      <c r="O60" s="44"/>
      <c r="P60" s="44"/>
      <c r="Q60" s="47">
        <v>2.6949999999999998</v>
      </c>
      <c r="R60" s="84">
        <f t="shared" si="1"/>
        <v>1493.4909999999998</v>
      </c>
    </row>
    <row r="61" spans="1:18" s="14" customFormat="1" ht="12">
      <c r="A61" s="3"/>
      <c r="B61" s="4" t="s">
        <v>58</v>
      </c>
      <c r="C61" s="21">
        <f>SUM(C5:C59)</f>
        <v>1097.7479999999996</v>
      </c>
      <c r="D61" s="21">
        <f>SUM(D5:D59)</f>
        <v>608.15699999999993</v>
      </c>
      <c r="E61" s="21">
        <f>SUM(E5:E59)</f>
        <v>706.80000000000007</v>
      </c>
      <c r="F61" s="21">
        <f>SUM(F5:F59)</f>
        <v>777.5</v>
      </c>
      <c r="G61" s="21">
        <f>SUM(G5:G59)</f>
        <v>393.84699999999987</v>
      </c>
      <c r="H61" s="54">
        <f>SUM(H5:H60)</f>
        <v>2300.1</v>
      </c>
      <c r="I61" s="54">
        <f t="shared" ref="I61:R61" si="4">SUM(I5:I60)</f>
        <v>777.5</v>
      </c>
      <c r="J61" s="49">
        <f t="shared" si="4"/>
        <v>15.700000000000003</v>
      </c>
      <c r="K61" s="49">
        <f t="shared" si="4"/>
        <v>94.096000000000004</v>
      </c>
      <c r="L61" s="49">
        <f t="shared" si="4"/>
        <v>6.4</v>
      </c>
      <c r="M61" s="49">
        <f t="shared" si="4"/>
        <v>6.3999999999999995</v>
      </c>
      <c r="N61" s="49">
        <f t="shared" si="4"/>
        <v>0.1</v>
      </c>
      <c r="O61" s="49">
        <f t="shared" si="4"/>
        <v>0.1</v>
      </c>
      <c r="P61" s="49">
        <f t="shared" si="4"/>
        <v>3.0850000000000004</v>
      </c>
      <c r="Q61" s="49">
        <f t="shared" si="4"/>
        <v>3.085</v>
      </c>
      <c r="R61" s="67">
        <f t="shared" si="4"/>
        <v>3181.2809999999999</v>
      </c>
    </row>
    <row r="62" spans="1:18" ht="11.45" customHeight="1">
      <c r="A62" s="2"/>
      <c r="B62" s="2"/>
      <c r="C62" s="2"/>
    </row>
  </sheetData>
  <mergeCells count="11">
    <mergeCell ref="R3:R4"/>
    <mergeCell ref="E3:G3"/>
    <mergeCell ref="A1:R1"/>
    <mergeCell ref="A2:A4"/>
    <mergeCell ref="B2:B4"/>
    <mergeCell ref="C3:D3"/>
    <mergeCell ref="E2:R2"/>
    <mergeCell ref="P3:Q3"/>
    <mergeCell ref="N3:O3"/>
    <mergeCell ref="L3:M3"/>
    <mergeCell ref="J3:K3"/>
  </mergeCells>
  <phoneticPr fontId="20" type="noConversion"/>
  <pageMargins left="0" right="0" top="0" bottom="0" header="0" footer="0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Y61"/>
  <sheetViews>
    <sheetView zoomScaleNormal="100" workbookViewId="0">
      <pane xSplit="2" ySplit="5" topLeftCell="C49" activePane="bottomRight" state="frozen"/>
      <selection activeCell="A45" sqref="A45:IV45"/>
      <selection pane="topRight" activeCell="A45" sqref="A45:IV45"/>
      <selection pane="bottomLeft" activeCell="A45" sqref="A45:IV45"/>
      <selection pane="bottomRight" activeCell="N5" sqref="N5:N61"/>
    </sheetView>
  </sheetViews>
  <sheetFormatPr defaultColWidth="4.28515625" defaultRowHeight="11.45" customHeight="1"/>
  <cols>
    <col min="1" max="1" width="3.140625" style="14" customWidth="1"/>
    <col min="2" max="2" width="13.140625" style="14" customWidth="1"/>
    <col min="3" max="5" width="6.7109375" style="14" customWidth="1"/>
    <col min="6" max="6" width="8.28515625" style="14" customWidth="1"/>
    <col min="7" max="7" width="6.7109375" style="14" customWidth="1"/>
    <col min="8" max="8" width="10" style="14" customWidth="1"/>
    <col min="9" max="9" width="10.85546875" style="14" customWidth="1"/>
    <col min="10" max="10" width="12.140625" style="14" customWidth="1"/>
    <col min="11" max="11" width="10.42578125" style="14" customWidth="1"/>
    <col min="12" max="13" width="10.7109375" style="14" customWidth="1"/>
    <col min="14" max="14" width="11.42578125" style="14" customWidth="1"/>
    <col min="15" max="16384" width="4.28515625" style="14"/>
  </cols>
  <sheetData>
    <row r="1" spans="1:25" ht="16.5" customHeight="1">
      <c r="A1" s="167" t="s">
        <v>76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3"/>
    </row>
    <row r="2" spans="1:25" ht="13.5" customHeight="1">
      <c r="A2" s="160" t="s">
        <v>0</v>
      </c>
      <c r="B2" s="160" t="s">
        <v>1</v>
      </c>
      <c r="C2" s="11"/>
      <c r="D2" s="15"/>
      <c r="E2" s="160"/>
      <c r="F2" s="160"/>
      <c r="G2" s="160"/>
      <c r="H2" s="160"/>
      <c r="I2" s="160"/>
      <c r="J2" s="160"/>
      <c r="K2" s="160"/>
      <c r="L2" s="160"/>
      <c r="M2" s="160"/>
      <c r="N2" s="3"/>
    </row>
    <row r="3" spans="1:25" ht="37.9" customHeight="1">
      <c r="A3" s="160"/>
      <c r="B3" s="160"/>
      <c r="C3" s="160" t="s">
        <v>81</v>
      </c>
      <c r="D3" s="160"/>
      <c r="E3" s="166" t="s">
        <v>86</v>
      </c>
      <c r="F3" s="166"/>
      <c r="G3" s="166"/>
      <c r="H3" s="13" t="s">
        <v>92</v>
      </c>
      <c r="I3" s="13" t="s">
        <v>93</v>
      </c>
      <c r="J3" s="13" t="s">
        <v>94</v>
      </c>
      <c r="K3" s="13" t="s">
        <v>95</v>
      </c>
      <c r="L3" s="166" t="s">
        <v>105</v>
      </c>
      <c r="M3" s="168"/>
      <c r="N3" s="64" t="s">
        <v>107</v>
      </c>
    </row>
    <row r="4" spans="1:25" ht="65.25" customHeight="1">
      <c r="A4" s="160"/>
      <c r="B4" s="160"/>
      <c r="C4" s="11" t="s">
        <v>59</v>
      </c>
      <c r="D4" s="11" t="s">
        <v>64</v>
      </c>
      <c r="E4" s="11" t="s">
        <v>69</v>
      </c>
      <c r="F4" s="36" t="s">
        <v>100</v>
      </c>
      <c r="G4" s="11" t="s">
        <v>64</v>
      </c>
      <c r="H4" s="36" t="s">
        <v>96</v>
      </c>
      <c r="I4" s="36" t="s">
        <v>97</v>
      </c>
      <c r="J4" s="36" t="s">
        <v>98</v>
      </c>
      <c r="K4" s="36" t="s">
        <v>99</v>
      </c>
      <c r="L4" s="36" t="s">
        <v>62</v>
      </c>
      <c r="M4" s="41" t="s">
        <v>106</v>
      </c>
      <c r="N4" s="36" t="s">
        <v>99</v>
      </c>
    </row>
    <row r="5" spans="1:25" ht="12">
      <c r="A5" s="3">
        <v>1</v>
      </c>
      <c r="B5" s="3" t="s">
        <v>3</v>
      </c>
      <c r="C5" s="27">
        <v>7.9409999999999998</v>
      </c>
      <c r="D5" s="26">
        <v>3.4380000000000002</v>
      </c>
      <c r="E5" s="7">
        <f>F5*1</f>
        <v>1</v>
      </c>
      <c r="F5" s="26">
        <v>1</v>
      </c>
      <c r="G5" s="28">
        <v>0.5</v>
      </c>
      <c r="H5" s="83">
        <v>3</v>
      </c>
      <c r="I5" s="58">
        <v>1</v>
      </c>
      <c r="J5" s="58">
        <v>1</v>
      </c>
      <c r="K5" s="58">
        <v>1</v>
      </c>
      <c r="L5" s="28"/>
      <c r="M5" s="58"/>
      <c r="N5" s="90">
        <f>H5+I5+J5+K5+M5</f>
        <v>6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2">
      <c r="A6" s="3">
        <v>2</v>
      </c>
      <c r="B6" s="3" t="s">
        <v>4</v>
      </c>
      <c r="C6" s="8">
        <v>2.9020000000000001</v>
      </c>
      <c r="D6" s="8">
        <v>2.2290000000000001</v>
      </c>
      <c r="E6" s="7">
        <f t="shared" ref="E6:E59" si="0">F6*1</f>
        <v>1</v>
      </c>
      <c r="F6" s="8">
        <v>1</v>
      </c>
      <c r="G6" s="8">
        <v>0.6</v>
      </c>
      <c r="H6" s="22">
        <v>4.8</v>
      </c>
      <c r="I6" s="59">
        <v>1.6</v>
      </c>
      <c r="J6" s="59">
        <v>1.6</v>
      </c>
      <c r="K6" s="59">
        <v>1.6</v>
      </c>
      <c r="L6" s="8"/>
      <c r="M6" s="59"/>
      <c r="N6" s="90">
        <f t="shared" ref="N6:N60" si="1">H6+I6+J6+K6+M6</f>
        <v>9.6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2">
      <c r="A7" s="3">
        <v>3</v>
      </c>
      <c r="B7" s="3" t="s">
        <v>5</v>
      </c>
      <c r="C7" s="8">
        <v>1.6679999999999999</v>
      </c>
      <c r="D7" s="7">
        <v>0.98</v>
      </c>
      <c r="E7" s="7">
        <f t="shared" si="0"/>
        <v>0.6</v>
      </c>
      <c r="F7" s="7">
        <v>0.6</v>
      </c>
      <c r="G7" s="7">
        <v>0.4</v>
      </c>
      <c r="H7" s="21"/>
      <c r="I7" s="49"/>
      <c r="J7" s="49"/>
      <c r="K7" s="49"/>
      <c r="L7" s="7"/>
      <c r="M7" s="49"/>
      <c r="N7" s="90">
        <f t="shared" si="1"/>
        <v>0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99" customFormat="1" ht="12">
      <c r="A8" s="98">
        <v>4</v>
      </c>
      <c r="B8" s="98" t="s">
        <v>6</v>
      </c>
      <c r="C8" s="20">
        <v>0.63</v>
      </c>
      <c r="D8" s="19">
        <v>0.51</v>
      </c>
      <c r="E8" s="19">
        <f t="shared" si="0"/>
        <v>0.1</v>
      </c>
      <c r="F8" s="19">
        <v>0.1</v>
      </c>
      <c r="G8" s="19">
        <v>0.08</v>
      </c>
      <c r="H8" s="49"/>
      <c r="I8" s="49"/>
      <c r="J8" s="49"/>
      <c r="K8" s="49"/>
      <c r="L8" s="19"/>
      <c r="M8" s="49"/>
      <c r="N8" s="105">
        <f t="shared" si="1"/>
        <v>0</v>
      </c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s="99" customFormat="1" ht="12">
      <c r="A9" s="98">
        <v>5</v>
      </c>
      <c r="B9" s="98" t="s">
        <v>7</v>
      </c>
      <c r="C9" s="20">
        <v>1.573</v>
      </c>
      <c r="D9" s="19">
        <v>0.81599999999999995</v>
      </c>
      <c r="E9" s="19">
        <f t="shared" si="0"/>
        <v>0.5</v>
      </c>
      <c r="F9" s="19">
        <v>0.5</v>
      </c>
      <c r="G9" s="19">
        <v>0.25</v>
      </c>
      <c r="H9" s="49">
        <v>3</v>
      </c>
      <c r="I9" s="49">
        <v>1</v>
      </c>
      <c r="J9" s="49">
        <v>1</v>
      </c>
      <c r="K9" s="49">
        <v>1</v>
      </c>
      <c r="L9" s="19"/>
      <c r="M9" s="49"/>
      <c r="N9" s="105">
        <f t="shared" si="1"/>
        <v>6</v>
      </c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5" s="99" customFormat="1" ht="12">
      <c r="A10" s="98">
        <v>6</v>
      </c>
      <c r="B10" s="98" t="s">
        <v>8</v>
      </c>
      <c r="C10" s="26">
        <v>10.199999999999999</v>
      </c>
      <c r="D10" s="26">
        <v>10</v>
      </c>
      <c r="E10" s="19">
        <f t="shared" si="0"/>
        <v>4</v>
      </c>
      <c r="F10" s="19">
        <v>4</v>
      </c>
      <c r="G10" s="19">
        <v>4</v>
      </c>
      <c r="H10" s="49"/>
      <c r="I10" s="49"/>
      <c r="J10" s="49"/>
      <c r="K10" s="49"/>
      <c r="L10" s="19">
        <v>0.1</v>
      </c>
      <c r="M10" s="49"/>
      <c r="N10" s="105">
        <f t="shared" si="1"/>
        <v>0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s="99" customFormat="1" ht="12">
      <c r="A11" s="98">
        <v>7</v>
      </c>
      <c r="B11" s="98" t="s">
        <v>9</v>
      </c>
      <c r="C11" s="20">
        <v>1.52</v>
      </c>
      <c r="D11" s="19">
        <v>0.65</v>
      </c>
      <c r="E11" s="19">
        <f t="shared" si="0"/>
        <v>0.5</v>
      </c>
      <c r="F11" s="19">
        <v>0.5</v>
      </c>
      <c r="G11" s="20">
        <v>0.1</v>
      </c>
      <c r="H11" s="59"/>
      <c r="I11" s="59"/>
      <c r="J11" s="59"/>
      <c r="K11" s="59"/>
      <c r="L11" s="20"/>
      <c r="M11" s="59"/>
      <c r="N11" s="105">
        <f t="shared" si="1"/>
        <v>0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</row>
    <row r="12" spans="1:25" s="99" customFormat="1" ht="12">
      <c r="A12" s="98">
        <v>8</v>
      </c>
      <c r="B12" s="98" t="s">
        <v>10</v>
      </c>
      <c r="C12" s="20">
        <v>0.49</v>
      </c>
      <c r="D12" s="19">
        <v>0.14000000000000001</v>
      </c>
      <c r="E12" s="19">
        <f t="shared" si="0"/>
        <v>0.2</v>
      </c>
      <c r="F12" s="19">
        <v>0.2</v>
      </c>
      <c r="G12" s="20">
        <v>0.14799999999999999</v>
      </c>
      <c r="H12" s="59"/>
      <c r="I12" s="59"/>
      <c r="J12" s="59"/>
      <c r="K12" s="59"/>
      <c r="L12" s="20"/>
      <c r="M12" s="59"/>
      <c r="N12" s="105">
        <f t="shared" si="1"/>
        <v>0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s="99" customFormat="1" ht="12">
      <c r="A13" s="98">
        <v>9</v>
      </c>
      <c r="B13" s="98" t="s">
        <v>11</v>
      </c>
      <c r="C13" s="20">
        <v>1.35</v>
      </c>
      <c r="D13" s="19">
        <v>0.22</v>
      </c>
      <c r="E13" s="19">
        <f t="shared" si="0"/>
        <v>1.2</v>
      </c>
      <c r="F13" s="19">
        <v>1.2</v>
      </c>
      <c r="G13" s="19">
        <v>0.18</v>
      </c>
      <c r="H13" s="49">
        <v>4.5</v>
      </c>
      <c r="I13" s="49">
        <v>1.5</v>
      </c>
      <c r="J13" s="49">
        <v>1.5</v>
      </c>
      <c r="K13" s="49">
        <v>1.5</v>
      </c>
      <c r="L13" s="19">
        <v>0.12</v>
      </c>
      <c r="M13" s="49">
        <v>0.9</v>
      </c>
      <c r="N13" s="105">
        <f t="shared" si="1"/>
        <v>9.9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</row>
    <row r="14" spans="1:25" s="99" customFormat="1" ht="12">
      <c r="A14" s="98">
        <v>10</v>
      </c>
      <c r="B14" s="98" t="s">
        <v>12</v>
      </c>
      <c r="C14" s="20">
        <v>2.29</v>
      </c>
      <c r="D14" s="19">
        <v>1.91</v>
      </c>
      <c r="E14" s="19">
        <f t="shared" si="0"/>
        <v>0.5</v>
      </c>
      <c r="F14" s="20">
        <v>0.5</v>
      </c>
      <c r="G14" s="20">
        <v>0.35</v>
      </c>
      <c r="H14" s="59"/>
      <c r="I14" s="59"/>
      <c r="J14" s="59"/>
      <c r="K14" s="59"/>
      <c r="L14" s="20"/>
      <c r="M14" s="59"/>
      <c r="N14" s="105">
        <f t="shared" si="1"/>
        <v>0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</row>
    <row r="15" spans="1:25" s="99" customFormat="1" ht="12">
      <c r="A15" s="98">
        <v>11</v>
      </c>
      <c r="B15" s="98" t="s">
        <v>13</v>
      </c>
      <c r="C15" s="26">
        <v>3.8</v>
      </c>
      <c r="D15" s="6">
        <v>2.2999999999999998</v>
      </c>
      <c r="E15" s="19">
        <f t="shared" si="0"/>
        <v>2.2000000000000002</v>
      </c>
      <c r="F15" s="6">
        <v>2.2000000000000002</v>
      </c>
      <c r="G15" s="47">
        <v>1.7</v>
      </c>
      <c r="H15" s="58">
        <v>10.5</v>
      </c>
      <c r="I15" s="58">
        <v>3.5</v>
      </c>
      <c r="J15" s="58">
        <v>3.5</v>
      </c>
      <c r="K15" s="58">
        <v>3.5</v>
      </c>
      <c r="L15" s="47">
        <v>0.05</v>
      </c>
      <c r="M15" s="58">
        <v>0.3</v>
      </c>
      <c r="N15" s="105">
        <f t="shared" si="1"/>
        <v>21.3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1:25" s="99" customFormat="1" ht="12">
      <c r="A16" s="98">
        <v>12</v>
      </c>
      <c r="B16" s="98" t="s">
        <v>14</v>
      </c>
      <c r="C16" s="20">
        <v>1.18</v>
      </c>
      <c r="D16" s="19">
        <v>0.66</v>
      </c>
      <c r="E16" s="19">
        <f t="shared" si="0"/>
        <v>0.6</v>
      </c>
      <c r="F16" s="19">
        <v>0.6</v>
      </c>
      <c r="G16" s="19">
        <v>0.4</v>
      </c>
      <c r="H16" s="49"/>
      <c r="I16" s="49"/>
      <c r="J16" s="49"/>
      <c r="K16" s="49"/>
      <c r="L16" s="19"/>
      <c r="M16" s="49"/>
      <c r="N16" s="105">
        <f t="shared" si="1"/>
        <v>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</row>
    <row r="17" spans="1:25" s="99" customFormat="1" ht="12">
      <c r="A17" s="98">
        <v>13</v>
      </c>
      <c r="B17" s="98" t="s">
        <v>15</v>
      </c>
      <c r="C17" s="20">
        <v>0.83</v>
      </c>
      <c r="D17" s="19">
        <v>0.4</v>
      </c>
      <c r="E17" s="19">
        <f t="shared" si="0"/>
        <v>0.4</v>
      </c>
      <c r="F17" s="19">
        <v>0.4</v>
      </c>
      <c r="G17" s="20">
        <v>0.2</v>
      </c>
      <c r="H17" s="59"/>
      <c r="I17" s="59"/>
      <c r="J17" s="59"/>
      <c r="K17" s="59"/>
      <c r="L17" s="20"/>
      <c r="M17" s="59"/>
      <c r="N17" s="105">
        <f t="shared" si="1"/>
        <v>0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s="99" customFormat="1" ht="12">
      <c r="A18" s="98">
        <v>14</v>
      </c>
      <c r="B18" s="98" t="s">
        <v>16</v>
      </c>
      <c r="C18" s="26">
        <v>1.82</v>
      </c>
      <c r="D18" s="6">
        <v>1.46</v>
      </c>
      <c r="E18" s="19">
        <f t="shared" si="0"/>
        <v>0.6</v>
      </c>
      <c r="F18" s="6">
        <v>0.6</v>
      </c>
      <c r="G18" s="47">
        <v>0.45</v>
      </c>
      <c r="H18" s="58">
        <v>1.8</v>
      </c>
      <c r="I18" s="58">
        <v>0.6</v>
      </c>
      <c r="J18" s="58">
        <v>0.6</v>
      </c>
      <c r="K18" s="58">
        <v>0.6</v>
      </c>
      <c r="L18" s="47"/>
      <c r="M18" s="58"/>
      <c r="N18" s="105">
        <f t="shared" si="1"/>
        <v>3.6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</row>
    <row r="19" spans="1:25" s="99" customFormat="1" ht="12">
      <c r="A19" s="98">
        <v>15</v>
      </c>
      <c r="B19" s="98" t="s">
        <v>17</v>
      </c>
      <c r="C19" s="20">
        <v>0.83599999999999997</v>
      </c>
      <c r="D19" s="19">
        <v>0.629</v>
      </c>
      <c r="E19" s="19">
        <f t="shared" si="0"/>
        <v>0.5</v>
      </c>
      <c r="F19" s="19">
        <v>0.5</v>
      </c>
      <c r="G19" s="19">
        <v>0.45</v>
      </c>
      <c r="H19" s="49"/>
      <c r="I19" s="49"/>
      <c r="J19" s="49"/>
      <c r="K19" s="49"/>
      <c r="L19" s="19"/>
      <c r="M19" s="49"/>
      <c r="N19" s="105">
        <f t="shared" si="1"/>
        <v>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</row>
    <row r="20" spans="1:25" s="99" customFormat="1" ht="12">
      <c r="A20" s="98">
        <v>16</v>
      </c>
      <c r="B20" s="98" t="s">
        <v>18</v>
      </c>
      <c r="C20" s="26">
        <v>1.1000000000000001</v>
      </c>
      <c r="D20" s="6">
        <v>0.63</v>
      </c>
      <c r="E20" s="19">
        <f t="shared" si="0"/>
        <v>0.5</v>
      </c>
      <c r="F20" s="6">
        <v>0.5</v>
      </c>
      <c r="G20" s="45">
        <v>0.15</v>
      </c>
      <c r="H20" s="58"/>
      <c r="I20" s="58"/>
      <c r="J20" s="58"/>
      <c r="K20" s="58"/>
      <c r="L20" s="45"/>
      <c r="M20" s="58"/>
      <c r="N20" s="105">
        <f t="shared" si="1"/>
        <v>0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s="99" customFormat="1" ht="12">
      <c r="A21" s="98">
        <v>17</v>
      </c>
      <c r="B21" s="98" t="s">
        <v>19</v>
      </c>
      <c r="C21" s="20">
        <v>1.181</v>
      </c>
      <c r="D21" s="19">
        <v>0.69099999999999995</v>
      </c>
      <c r="E21" s="19">
        <f t="shared" si="0"/>
        <v>0.2</v>
      </c>
      <c r="F21" s="19">
        <v>0.2</v>
      </c>
      <c r="G21" s="19">
        <v>0.12</v>
      </c>
      <c r="H21" s="49"/>
      <c r="I21" s="49"/>
      <c r="J21" s="49"/>
      <c r="K21" s="49"/>
      <c r="L21" s="19"/>
      <c r="M21" s="49"/>
      <c r="N21" s="105">
        <f t="shared" si="1"/>
        <v>0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s="99" customFormat="1" ht="12">
      <c r="A22" s="98">
        <v>18</v>
      </c>
      <c r="B22" s="98" t="s">
        <v>20</v>
      </c>
      <c r="C22" s="107">
        <v>3.4889999999999999</v>
      </c>
      <c r="D22" s="107">
        <v>2.8730000000000002</v>
      </c>
      <c r="E22" s="19">
        <f t="shared" si="0"/>
        <v>1.3</v>
      </c>
      <c r="F22" s="31">
        <v>1.3</v>
      </c>
      <c r="G22" s="48">
        <v>1</v>
      </c>
      <c r="H22" s="84"/>
      <c r="I22" s="84"/>
      <c r="J22" s="84"/>
      <c r="K22" s="84"/>
      <c r="L22" s="48"/>
      <c r="M22" s="84"/>
      <c r="N22" s="105">
        <f t="shared" si="1"/>
        <v>0</v>
      </c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</row>
    <row r="23" spans="1:25" s="99" customFormat="1" ht="12">
      <c r="A23" s="98">
        <v>19</v>
      </c>
      <c r="B23" s="98" t="s">
        <v>21</v>
      </c>
      <c r="C23" s="20">
        <v>2.7080000000000002</v>
      </c>
      <c r="D23" s="19">
        <v>1.887</v>
      </c>
      <c r="E23" s="19">
        <f t="shared" si="0"/>
        <v>0.5</v>
      </c>
      <c r="F23" s="19">
        <v>0.5</v>
      </c>
      <c r="G23" s="20">
        <v>0.18</v>
      </c>
      <c r="H23" s="59"/>
      <c r="I23" s="59"/>
      <c r="J23" s="59"/>
      <c r="K23" s="59"/>
      <c r="L23" s="20"/>
      <c r="M23" s="59"/>
      <c r="N23" s="105">
        <f t="shared" si="1"/>
        <v>0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</row>
    <row r="24" spans="1:25" s="99" customFormat="1" ht="12">
      <c r="A24" s="98">
        <v>20</v>
      </c>
      <c r="B24" s="98" t="s">
        <v>22</v>
      </c>
      <c r="C24" s="20">
        <v>1.911</v>
      </c>
      <c r="D24" s="19">
        <v>0.84099999999999997</v>
      </c>
      <c r="E24" s="19">
        <f t="shared" si="0"/>
        <v>1</v>
      </c>
      <c r="F24" s="19">
        <v>1</v>
      </c>
      <c r="G24" s="20">
        <v>0.5</v>
      </c>
      <c r="H24" s="59"/>
      <c r="I24" s="59"/>
      <c r="J24" s="59"/>
      <c r="K24" s="59"/>
      <c r="L24" s="20">
        <v>0.1</v>
      </c>
      <c r="M24" s="59"/>
      <c r="N24" s="105">
        <f t="shared" si="1"/>
        <v>0</v>
      </c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</row>
    <row r="25" spans="1:25" s="99" customFormat="1" ht="12">
      <c r="A25" s="98">
        <v>21</v>
      </c>
      <c r="B25" s="98" t="s">
        <v>23</v>
      </c>
      <c r="C25" s="20">
        <v>1.7</v>
      </c>
      <c r="D25" s="19">
        <v>0.9</v>
      </c>
      <c r="E25" s="19">
        <f t="shared" si="0"/>
        <v>0.6</v>
      </c>
      <c r="F25" s="19">
        <v>0.6</v>
      </c>
      <c r="G25" s="19">
        <v>0.2</v>
      </c>
      <c r="H25" s="49"/>
      <c r="I25" s="49"/>
      <c r="J25" s="49"/>
      <c r="K25" s="49"/>
      <c r="L25" s="19">
        <v>0.3</v>
      </c>
      <c r="M25" s="49"/>
      <c r="N25" s="105">
        <f t="shared" si="1"/>
        <v>0</v>
      </c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</row>
    <row r="26" spans="1:25" s="99" customFormat="1" ht="12">
      <c r="A26" s="98">
        <v>22</v>
      </c>
      <c r="B26" s="98" t="s">
        <v>24</v>
      </c>
      <c r="C26" s="20">
        <v>1.2</v>
      </c>
      <c r="D26" s="19">
        <v>0.3</v>
      </c>
      <c r="E26" s="19">
        <f t="shared" si="0"/>
        <v>0.3</v>
      </c>
      <c r="F26" s="19">
        <v>0.3</v>
      </c>
      <c r="G26" s="20">
        <v>0.04</v>
      </c>
      <c r="H26" s="59">
        <v>0.9</v>
      </c>
      <c r="I26" s="59">
        <v>0.3</v>
      </c>
      <c r="J26" s="59">
        <v>0.3</v>
      </c>
      <c r="K26" s="59">
        <v>0.3</v>
      </c>
      <c r="L26" s="20">
        <v>0.1</v>
      </c>
      <c r="M26" s="59">
        <v>0.6</v>
      </c>
      <c r="N26" s="105">
        <f t="shared" si="1"/>
        <v>2.4</v>
      </c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</row>
    <row r="27" spans="1:25" s="99" customFormat="1" ht="12">
      <c r="A27" s="98">
        <v>23</v>
      </c>
      <c r="B27" s="98" t="s">
        <v>25</v>
      </c>
      <c r="C27" s="20">
        <v>1.1000000000000001</v>
      </c>
      <c r="D27" s="19">
        <v>0.4</v>
      </c>
      <c r="E27" s="19">
        <f t="shared" si="0"/>
        <v>0.3</v>
      </c>
      <c r="F27" s="19">
        <v>0.3</v>
      </c>
      <c r="G27" s="20">
        <v>0.05</v>
      </c>
      <c r="H27" s="59"/>
      <c r="I27" s="59"/>
      <c r="J27" s="59"/>
      <c r="K27" s="59"/>
      <c r="L27" s="20">
        <v>0.03</v>
      </c>
      <c r="M27" s="59"/>
      <c r="N27" s="105">
        <f t="shared" si="1"/>
        <v>0</v>
      </c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</row>
    <row r="28" spans="1:25" s="99" customFormat="1" ht="12">
      <c r="A28" s="98">
        <v>24</v>
      </c>
      <c r="B28" s="98" t="s">
        <v>26</v>
      </c>
      <c r="C28" s="26">
        <v>4.056</v>
      </c>
      <c r="D28" s="26">
        <v>2.9540000000000002</v>
      </c>
      <c r="E28" s="19">
        <f t="shared" si="0"/>
        <v>1</v>
      </c>
      <c r="F28" s="19">
        <v>1</v>
      </c>
      <c r="G28" s="19">
        <v>0.73</v>
      </c>
      <c r="H28" s="49"/>
      <c r="I28" s="49"/>
      <c r="J28" s="49"/>
      <c r="K28" s="49"/>
      <c r="L28" s="19"/>
      <c r="M28" s="49"/>
      <c r="N28" s="105">
        <f t="shared" si="1"/>
        <v>0</v>
      </c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:25" s="99" customFormat="1" ht="12">
      <c r="A29" s="98">
        <v>25</v>
      </c>
      <c r="B29" s="98" t="s">
        <v>27</v>
      </c>
      <c r="C29" s="20">
        <v>2.129</v>
      </c>
      <c r="D29" s="19">
        <v>1.427</v>
      </c>
      <c r="E29" s="19">
        <f t="shared" si="0"/>
        <v>0.9</v>
      </c>
      <c r="F29" s="19">
        <v>0.9</v>
      </c>
      <c r="G29" s="19">
        <v>0.6</v>
      </c>
      <c r="H29" s="49"/>
      <c r="I29" s="49"/>
      <c r="J29" s="49"/>
      <c r="K29" s="49"/>
      <c r="L29" s="19"/>
      <c r="M29" s="49"/>
      <c r="N29" s="105">
        <f t="shared" si="1"/>
        <v>0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1:25" s="99" customFormat="1" ht="12">
      <c r="A30" s="98">
        <v>26</v>
      </c>
      <c r="B30" s="98" t="s">
        <v>28</v>
      </c>
      <c r="C30" s="20">
        <v>2.2999999999999998</v>
      </c>
      <c r="D30" s="19">
        <v>0.6</v>
      </c>
      <c r="E30" s="19">
        <f t="shared" si="0"/>
        <v>0.9</v>
      </c>
      <c r="F30" s="20">
        <v>0.9</v>
      </c>
      <c r="G30" s="20">
        <v>0.2</v>
      </c>
      <c r="H30" s="59"/>
      <c r="I30" s="59"/>
      <c r="J30" s="59"/>
      <c r="K30" s="59"/>
      <c r="L30" s="20"/>
      <c r="M30" s="59"/>
      <c r="N30" s="105">
        <f t="shared" si="1"/>
        <v>0</v>
      </c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1:25" s="99" customFormat="1" ht="12">
      <c r="A31" s="98">
        <v>27</v>
      </c>
      <c r="B31" s="98" t="s">
        <v>29</v>
      </c>
      <c r="C31" s="20">
        <v>1.931</v>
      </c>
      <c r="D31" s="19">
        <v>0.95199999999999996</v>
      </c>
      <c r="E31" s="19">
        <f t="shared" si="0"/>
        <v>0.6</v>
      </c>
      <c r="F31" s="19">
        <v>0.6</v>
      </c>
      <c r="G31" s="19">
        <v>0.1</v>
      </c>
      <c r="H31" s="49">
        <v>1.8</v>
      </c>
      <c r="I31" s="49">
        <v>0.6</v>
      </c>
      <c r="J31" s="49">
        <v>0.6</v>
      </c>
      <c r="K31" s="49">
        <v>0.6</v>
      </c>
      <c r="L31" s="19"/>
      <c r="M31" s="49"/>
      <c r="N31" s="105">
        <f t="shared" si="1"/>
        <v>3.6</v>
      </c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spans="1:25" s="99" customFormat="1" ht="12">
      <c r="A32" s="98">
        <v>28</v>
      </c>
      <c r="B32" s="98" t="s">
        <v>30</v>
      </c>
      <c r="C32" s="20">
        <v>2.5</v>
      </c>
      <c r="D32" s="19">
        <v>1.4</v>
      </c>
      <c r="E32" s="19">
        <f t="shared" si="0"/>
        <v>1</v>
      </c>
      <c r="F32" s="19">
        <v>1</v>
      </c>
      <c r="G32" s="19">
        <v>0.8</v>
      </c>
      <c r="H32" s="49"/>
      <c r="I32" s="49"/>
      <c r="J32" s="49"/>
      <c r="K32" s="49"/>
      <c r="L32" s="19"/>
      <c r="M32" s="49"/>
      <c r="N32" s="105">
        <f t="shared" si="1"/>
        <v>0</v>
      </c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1:25" s="99" customFormat="1" ht="12">
      <c r="A33" s="98">
        <v>29</v>
      </c>
      <c r="B33" s="98" t="s">
        <v>31</v>
      </c>
      <c r="C33" s="20">
        <v>1.35</v>
      </c>
      <c r="D33" s="19">
        <v>0.4</v>
      </c>
      <c r="E33" s="19">
        <f t="shared" si="0"/>
        <v>0.5</v>
      </c>
      <c r="F33" s="19">
        <v>0.5</v>
      </c>
      <c r="G33" s="19">
        <v>0.15</v>
      </c>
      <c r="H33" s="49"/>
      <c r="I33" s="49"/>
      <c r="J33" s="49"/>
      <c r="K33" s="49"/>
      <c r="L33" s="19"/>
      <c r="M33" s="49"/>
      <c r="N33" s="105">
        <f t="shared" si="1"/>
        <v>0</v>
      </c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1:25" s="99" customFormat="1" ht="12">
      <c r="A34" s="98">
        <v>30</v>
      </c>
      <c r="B34" s="98" t="s">
        <v>32</v>
      </c>
      <c r="C34" s="20">
        <v>2.4</v>
      </c>
      <c r="D34" s="19">
        <v>1.9</v>
      </c>
      <c r="E34" s="19">
        <f t="shared" si="0"/>
        <v>0.5</v>
      </c>
      <c r="F34" s="19">
        <v>0.5</v>
      </c>
      <c r="G34" s="20">
        <v>0.2</v>
      </c>
      <c r="H34" s="59"/>
      <c r="I34" s="59"/>
      <c r="J34" s="59"/>
      <c r="K34" s="59"/>
      <c r="L34" s="20">
        <v>0.05</v>
      </c>
      <c r="M34" s="59"/>
      <c r="N34" s="105">
        <f t="shared" si="1"/>
        <v>0</v>
      </c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</row>
    <row r="35" spans="1:25" s="99" customFormat="1" ht="12">
      <c r="A35" s="98">
        <v>31</v>
      </c>
      <c r="B35" s="98" t="s">
        <v>33</v>
      </c>
      <c r="C35" s="19">
        <v>2</v>
      </c>
      <c r="D35" s="19">
        <v>1.74</v>
      </c>
      <c r="E35" s="19">
        <f t="shared" si="0"/>
        <v>0.4</v>
      </c>
      <c r="F35" s="19">
        <v>0.4</v>
      </c>
      <c r="G35" s="19">
        <v>0.4</v>
      </c>
      <c r="H35" s="49">
        <v>3</v>
      </c>
      <c r="I35" s="49">
        <v>1</v>
      </c>
      <c r="J35" s="49">
        <v>1</v>
      </c>
      <c r="K35" s="49">
        <v>1</v>
      </c>
      <c r="L35" s="19"/>
      <c r="M35" s="49"/>
      <c r="N35" s="105">
        <f t="shared" si="1"/>
        <v>6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1:25" s="99" customFormat="1" ht="12">
      <c r="A36" s="98">
        <v>32</v>
      </c>
      <c r="B36" s="98" t="s">
        <v>34</v>
      </c>
      <c r="C36" s="20">
        <v>1.53</v>
      </c>
      <c r="D36" s="19">
        <v>1.53</v>
      </c>
      <c r="E36" s="19">
        <f t="shared" si="0"/>
        <v>0.6</v>
      </c>
      <c r="F36" s="19">
        <v>0.6</v>
      </c>
      <c r="G36" s="19">
        <v>0.37</v>
      </c>
      <c r="H36" s="49"/>
      <c r="I36" s="49"/>
      <c r="J36" s="49"/>
      <c r="K36" s="49"/>
      <c r="L36" s="19"/>
      <c r="M36" s="49"/>
      <c r="N36" s="105">
        <f t="shared" si="1"/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  <row r="37" spans="1:25" s="99" customFormat="1" ht="12">
      <c r="A37" s="98">
        <v>33</v>
      </c>
      <c r="B37" s="98" t="s">
        <v>35</v>
      </c>
      <c r="C37" s="26">
        <v>1.3</v>
      </c>
      <c r="D37" s="6">
        <v>0.8</v>
      </c>
      <c r="E37" s="19">
        <f t="shared" si="0"/>
        <v>0.4</v>
      </c>
      <c r="F37" s="6">
        <v>0.4</v>
      </c>
      <c r="G37" s="47">
        <v>0.2</v>
      </c>
      <c r="H37" s="58"/>
      <c r="I37" s="58"/>
      <c r="J37" s="58"/>
      <c r="K37" s="58"/>
      <c r="L37" s="47">
        <v>0.01</v>
      </c>
      <c r="M37" s="58"/>
      <c r="N37" s="105">
        <f t="shared" si="1"/>
        <v>0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1:25" s="99" customFormat="1" ht="12">
      <c r="A38" s="98">
        <v>34</v>
      </c>
      <c r="B38" s="98" t="s">
        <v>36</v>
      </c>
      <c r="C38" s="20">
        <v>2.2000000000000002</v>
      </c>
      <c r="D38" s="19">
        <v>1.58</v>
      </c>
      <c r="E38" s="19">
        <f t="shared" si="0"/>
        <v>0.6</v>
      </c>
      <c r="F38" s="19">
        <v>0.6</v>
      </c>
      <c r="G38" s="19">
        <v>0.3</v>
      </c>
      <c r="H38" s="49"/>
      <c r="I38" s="49"/>
      <c r="J38" s="49"/>
      <c r="K38" s="49"/>
      <c r="L38" s="19"/>
      <c r="M38" s="49"/>
      <c r="N38" s="105">
        <f t="shared" si="1"/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1:25" s="99" customFormat="1" ht="12">
      <c r="A39" s="98">
        <v>35</v>
      </c>
      <c r="B39" s="98" t="s">
        <v>37</v>
      </c>
      <c r="C39" s="20">
        <v>1.62</v>
      </c>
      <c r="D39" s="19">
        <v>0.41899999999999998</v>
      </c>
      <c r="E39" s="19">
        <f t="shared" si="0"/>
        <v>0.8</v>
      </c>
      <c r="F39" s="20">
        <v>0.8</v>
      </c>
      <c r="G39" s="46">
        <v>0.2</v>
      </c>
      <c r="H39" s="61"/>
      <c r="I39" s="61"/>
      <c r="J39" s="61"/>
      <c r="K39" s="61"/>
      <c r="L39" s="46">
        <v>0.05</v>
      </c>
      <c r="M39" s="61"/>
      <c r="N39" s="105">
        <f t="shared" si="1"/>
        <v>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  <row r="40" spans="1:25" s="99" customFormat="1" ht="12">
      <c r="A40" s="98">
        <v>36</v>
      </c>
      <c r="B40" s="98" t="s">
        <v>38</v>
      </c>
      <c r="C40" s="20">
        <v>2.234</v>
      </c>
      <c r="D40" s="19">
        <v>1.024</v>
      </c>
      <c r="E40" s="19">
        <f t="shared" si="0"/>
        <v>0.5</v>
      </c>
      <c r="F40" s="19">
        <v>0.5</v>
      </c>
      <c r="G40" s="19">
        <v>0.1</v>
      </c>
      <c r="H40" s="49"/>
      <c r="I40" s="49"/>
      <c r="J40" s="49"/>
      <c r="K40" s="49"/>
      <c r="L40" s="19"/>
      <c r="M40" s="49"/>
      <c r="N40" s="105">
        <f t="shared" si="1"/>
        <v>0</v>
      </c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s="99" customFormat="1" ht="12">
      <c r="A41" s="98">
        <v>37</v>
      </c>
      <c r="B41" s="98" t="s">
        <v>39</v>
      </c>
      <c r="C41" s="26">
        <v>2.5</v>
      </c>
      <c r="D41" s="26">
        <v>1.5</v>
      </c>
      <c r="E41" s="19">
        <f t="shared" si="0"/>
        <v>0.3</v>
      </c>
      <c r="F41" s="20">
        <v>0.3</v>
      </c>
      <c r="G41" s="20"/>
      <c r="H41" s="59"/>
      <c r="I41" s="59"/>
      <c r="J41" s="59"/>
      <c r="K41" s="59"/>
      <c r="L41" s="20">
        <v>0.3</v>
      </c>
      <c r="M41" s="59"/>
      <c r="N41" s="105">
        <f t="shared" si="1"/>
        <v>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spans="1:25" s="99" customFormat="1" ht="12">
      <c r="A42" s="98">
        <v>38</v>
      </c>
      <c r="B42" s="98" t="s">
        <v>40</v>
      </c>
      <c r="C42" s="20">
        <v>1.361</v>
      </c>
      <c r="D42" s="19">
        <v>0.371</v>
      </c>
      <c r="E42" s="19">
        <f t="shared" si="0"/>
        <v>0.4</v>
      </c>
      <c r="F42" s="19">
        <v>0.4</v>
      </c>
      <c r="G42" s="19">
        <v>0.2</v>
      </c>
      <c r="H42" s="49"/>
      <c r="I42" s="49"/>
      <c r="J42" s="49"/>
      <c r="K42" s="49"/>
      <c r="L42" s="19"/>
      <c r="M42" s="49"/>
      <c r="N42" s="105">
        <f t="shared" si="1"/>
        <v>0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spans="1:25" s="99" customFormat="1" ht="12">
      <c r="A43" s="98">
        <v>39</v>
      </c>
      <c r="B43" s="98" t="s">
        <v>41</v>
      </c>
      <c r="C43" s="26">
        <v>0.6</v>
      </c>
      <c r="D43" s="6">
        <v>0.2</v>
      </c>
      <c r="E43" s="19">
        <f t="shared" si="0"/>
        <v>0.3</v>
      </c>
      <c r="F43" s="6">
        <v>0.3</v>
      </c>
      <c r="G43" s="47">
        <v>0.2</v>
      </c>
      <c r="H43" s="58"/>
      <c r="I43" s="58"/>
      <c r="J43" s="58"/>
      <c r="K43" s="58"/>
      <c r="L43" s="47"/>
      <c r="M43" s="58"/>
      <c r="N43" s="105">
        <f t="shared" si="1"/>
        <v>0</v>
      </c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</row>
    <row r="44" spans="1:25" s="99" customFormat="1" ht="12">
      <c r="A44" s="98">
        <v>40</v>
      </c>
      <c r="B44" s="98" t="s">
        <v>42</v>
      </c>
      <c r="C44" s="20">
        <v>2.7519999999999998</v>
      </c>
      <c r="D44" s="19">
        <v>1.5</v>
      </c>
      <c r="E44" s="19">
        <f t="shared" si="0"/>
        <v>0.6</v>
      </c>
      <c r="F44" s="19">
        <v>0.6</v>
      </c>
      <c r="G44" s="20">
        <v>0.2</v>
      </c>
      <c r="H44" s="59"/>
      <c r="I44" s="59"/>
      <c r="J44" s="59"/>
      <c r="K44" s="59"/>
      <c r="L44" s="20"/>
      <c r="M44" s="59"/>
      <c r="N44" s="105">
        <f t="shared" si="1"/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spans="1:25" s="99" customFormat="1" ht="12">
      <c r="A45" s="98">
        <v>41</v>
      </c>
      <c r="B45" s="98" t="s">
        <v>43</v>
      </c>
      <c r="C45" s="26">
        <v>2.4119999999999999</v>
      </c>
      <c r="D45" s="26">
        <v>0.52900000000000003</v>
      </c>
      <c r="E45" s="19">
        <f t="shared" si="0"/>
        <v>1</v>
      </c>
      <c r="F45" s="26">
        <v>1</v>
      </c>
      <c r="G45" s="47">
        <v>0.25</v>
      </c>
      <c r="H45" s="58"/>
      <c r="I45" s="58"/>
      <c r="J45" s="58"/>
      <c r="K45" s="58"/>
      <c r="L45" s="47"/>
      <c r="M45" s="58"/>
      <c r="N45" s="105">
        <f t="shared" si="1"/>
        <v>0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spans="1:25" s="99" customFormat="1" ht="12">
      <c r="A46" s="98">
        <v>42</v>
      </c>
      <c r="B46" s="98" t="s">
        <v>44</v>
      </c>
      <c r="C46" s="20">
        <v>2.657</v>
      </c>
      <c r="D46" s="19">
        <v>1.456</v>
      </c>
      <c r="E46" s="19">
        <f t="shared" si="0"/>
        <v>1.1000000000000001</v>
      </c>
      <c r="F46" s="20">
        <v>1.1000000000000001</v>
      </c>
      <c r="G46" s="20">
        <v>0.60499999999999998</v>
      </c>
      <c r="H46" s="59"/>
      <c r="I46" s="59"/>
      <c r="J46" s="59"/>
      <c r="K46" s="59"/>
      <c r="L46" s="20"/>
      <c r="M46" s="59"/>
      <c r="N46" s="105">
        <f t="shared" si="1"/>
        <v>0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spans="1:25" s="99" customFormat="1" ht="12">
      <c r="A47" s="98">
        <v>43</v>
      </c>
      <c r="B47" s="98" t="s">
        <v>45</v>
      </c>
      <c r="C47" s="20">
        <v>1.482</v>
      </c>
      <c r="D47" s="19">
        <v>0.95699999999999996</v>
      </c>
      <c r="E47" s="19">
        <f t="shared" si="0"/>
        <v>0.5</v>
      </c>
      <c r="F47" s="19">
        <v>0.5</v>
      </c>
      <c r="G47" s="19">
        <v>0.3</v>
      </c>
      <c r="H47" s="49"/>
      <c r="I47" s="49"/>
      <c r="J47" s="49"/>
      <c r="K47" s="49"/>
      <c r="L47" s="19"/>
      <c r="M47" s="49"/>
      <c r="N47" s="105">
        <f t="shared" si="1"/>
        <v>0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spans="1:25" s="99" customFormat="1" ht="12">
      <c r="A48" s="98">
        <v>44</v>
      </c>
      <c r="B48" s="98" t="s">
        <v>46</v>
      </c>
      <c r="C48" s="20">
        <v>2.6469999999999998</v>
      </c>
      <c r="D48" s="19">
        <v>1.0169999999999999</v>
      </c>
      <c r="E48" s="19">
        <f t="shared" si="0"/>
        <v>0.6</v>
      </c>
      <c r="F48" s="19">
        <v>0.6</v>
      </c>
      <c r="G48" s="19">
        <v>0.2</v>
      </c>
      <c r="H48" s="49">
        <v>6.3</v>
      </c>
      <c r="I48" s="49">
        <v>2.1</v>
      </c>
      <c r="J48" s="49">
        <v>2.1</v>
      </c>
      <c r="K48" s="49">
        <v>2.1</v>
      </c>
      <c r="L48" s="19">
        <v>0.1</v>
      </c>
      <c r="M48" s="49">
        <v>0.6</v>
      </c>
      <c r="N48" s="105">
        <f t="shared" si="1"/>
        <v>13.2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spans="1:25" s="99" customFormat="1" ht="12">
      <c r="A49" s="98">
        <v>45</v>
      </c>
      <c r="B49" s="98" t="s">
        <v>47</v>
      </c>
      <c r="C49" s="20">
        <v>1.099</v>
      </c>
      <c r="D49" s="19">
        <v>0.215</v>
      </c>
      <c r="E49" s="19">
        <f t="shared" si="0"/>
        <v>0.5</v>
      </c>
      <c r="F49" s="20">
        <v>0.5</v>
      </c>
      <c r="G49" s="20">
        <v>0.06</v>
      </c>
      <c r="H49" s="59">
        <v>1.8</v>
      </c>
      <c r="I49" s="59">
        <v>0.6</v>
      </c>
      <c r="J49" s="59">
        <v>0.6</v>
      </c>
      <c r="K49" s="59">
        <v>0.6</v>
      </c>
      <c r="L49" s="20"/>
      <c r="M49" s="59"/>
      <c r="N49" s="105">
        <f t="shared" si="1"/>
        <v>3.6</v>
      </c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spans="1:25" s="99" customFormat="1" ht="12">
      <c r="A50" s="98">
        <v>46</v>
      </c>
      <c r="B50" s="98" t="s">
        <v>48</v>
      </c>
      <c r="C50" s="20">
        <v>2.0880000000000001</v>
      </c>
      <c r="D50" s="19">
        <v>0.96</v>
      </c>
      <c r="E50" s="19">
        <f t="shared" si="0"/>
        <v>0.5</v>
      </c>
      <c r="F50" s="19">
        <v>0.5</v>
      </c>
      <c r="G50" s="20">
        <v>0.1</v>
      </c>
      <c r="H50" s="59"/>
      <c r="I50" s="59"/>
      <c r="J50" s="59"/>
      <c r="K50" s="59"/>
      <c r="L50" s="20">
        <v>0.2</v>
      </c>
      <c r="M50" s="59"/>
      <c r="N50" s="105">
        <f t="shared" si="1"/>
        <v>0</v>
      </c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1:25" s="99" customFormat="1" ht="12">
      <c r="A51" s="98">
        <v>47</v>
      </c>
      <c r="B51" s="98" t="s">
        <v>49</v>
      </c>
      <c r="C51" s="20">
        <v>1.39</v>
      </c>
      <c r="D51" s="19">
        <v>0.3</v>
      </c>
      <c r="E51" s="19">
        <f t="shared" si="0"/>
        <v>0.6</v>
      </c>
      <c r="F51" s="19">
        <v>0.6</v>
      </c>
      <c r="G51" s="19">
        <v>0.2</v>
      </c>
      <c r="H51" s="49"/>
      <c r="I51" s="49"/>
      <c r="J51" s="49"/>
      <c r="K51" s="49"/>
      <c r="L51" s="19">
        <v>0.1</v>
      </c>
      <c r="M51" s="49"/>
      <c r="N51" s="105">
        <f t="shared" si="1"/>
        <v>0</v>
      </c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spans="1:25" s="99" customFormat="1" ht="12">
      <c r="A52" s="98">
        <v>48</v>
      </c>
      <c r="B52" s="98" t="s">
        <v>50</v>
      </c>
      <c r="C52" s="20">
        <v>5.2</v>
      </c>
      <c r="D52" s="19">
        <v>4.0999999999999996</v>
      </c>
      <c r="E52" s="19">
        <f t="shared" si="0"/>
        <v>5.2</v>
      </c>
      <c r="F52" s="20">
        <v>5.2</v>
      </c>
      <c r="G52" s="20">
        <v>4.0999999999999996</v>
      </c>
      <c r="H52" s="59">
        <v>15.6</v>
      </c>
      <c r="I52" s="59">
        <v>5.2</v>
      </c>
      <c r="J52" s="59">
        <v>5.2</v>
      </c>
      <c r="K52" s="59">
        <v>5.2</v>
      </c>
      <c r="L52" s="20">
        <v>0.2</v>
      </c>
      <c r="M52" s="59">
        <v>1.2</v>
      </c>
      <c r="N52" s="105">
        <f t="shared" si="1"/>
        <v>32.4</v>
      </c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spans="1:25" s="99" customFormat="1" ht="12">
      <c r="A53" s="98">
        <v>49</v>
      </c>
      <c r="B53" s="98" t="s">
        <v>51</v>
      </c>
      <c r="C53" s="20">
        <v>1.67</v>
      </c>
      <c r="D53" s="19">
        <v>1.022</v>
      </c>
      <c r="E53" s="19">
        <f t="shared" si="0"/>
        <v>0.3</v>
      </c>
      <c r="F53" s="19">
        <v>0.3</v>
      </c>
      <c r="G53" s="19">
        <v>0.18</v>
      </c>
      <c r="H53" s="49"/>
      <c r="I53" s="49"/>
      <c r="J53" s="49"/>
      <c r="K53" s="49"/>
      <c r="L53" s="19"/>
      <c r="M53" s="49"/>
      <c r="N53" s="105">
        <f t="shared" si="1"/>
        <v>0</v>
      </c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1:25" s="99" customFormat="1" ht="12">
      <c r="A54" s="98">
        <v>50</v>
      </c>
      <c r="B54" s="98" t="s">
        <v>52</v>
      </c>
      <c r="C54" s="20">
        <v>3.74</v>
      </c>
      <c r="D54" s="19">
        <v>2.35</v>
      </c>
      <c r="E54" s="19">
        <f t="shared" si="0"/>
        <v>1.5</v>
      </c>
      <c r="F54" s="19">
        <v>1.5</v>
      </c>
      <c r="G54" s="20">
        <v>1</v>
      </c>
      <c r="H54" s="59"/>
      <c r="I54" s="59"/>
      <c r="J54" s="59"/>
      <c r="K54" s="59"/>
      <c r="L54" s="20"/>
      <c r="M54" s="59"/>
      <c r="N54" s="105">
        <f t="shared" si="1"/>
        <v>0</v>
      </c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spans="1:25" s="99" customFormat="1" ht="12">
      <c r="A55" s="98">
        <v>51</v>
      </c>
      <c r="B55" s="98" t="s">
        <v>53</v>
      </c>
      <c r="C55" s="20">
        <v>1.55</v>
      </c>
      <c r="D55" s="19">
        <v>0.33</v>
      </c>
      <c r="E55" s="19">
        <f t="shared" si="0"/>
        <v>0.5</v>
      </c>
      <c r="F55" s="19">
        <v>0.5</v>
      </c>
      <c r="G55" s="20">
        <v>0.12</v>
      </c>
      <c r="H55" s="59">
        <v>3</v>
      </c>
      <c r="I55" s="59">
        <v>1</v>
      </c>
      <c r="J55" s="59">
        <v>1</v>
      </c>
      <c r="K55" s="59">
        <v>1</v>
      </c>
      <c r="L55" s="20"/>
      <c r="M55" s="59"/>
      <c r="N55" s="105">
        <f t="shared" si="1"/>
        <v>6</v>
      </c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1:25" s="99" customFormat="1" ht="12">
      <c r="A56" s="98">
        <v>52</v>
      </c>
      <c r="B56" s="98" t="s">
        <v>54</v>
      </c>
      <c r="C56" s="20">
        <v>1.5740000000000001</v>
      </c>
      <c r="D56" s="19">
        <v>1.2749999999999999</v>
      </c>
      <c r="E56" s="19">
        <f t="shared" si="0"/>
        <v>0.5</v>
      </c>
      <c r="F56" s="19">
        <v>0.5</v>
      </c>
      <c r="G56" s="19">
        <v>0.45</v>
      </c>
      <c r="H56" s="49">
        <v>4.5</v>
      </c>
      <c r="I56" s="49">
        <v>1.5</v>
      </c>
      <c r="J56" s="49">
        <v>1.5</v>
      </c>
      <c r="K56" s="49">
        <v>1.5</v>
      </c>
      <c r="L56" s="19"/>
      <c r="M56" s="49">
        <v>0.6</v>
      </c>
      <c r="N56" s="105">
        <f t="shared" si="1"/>
        <v>9.6</v>
      </c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1:25" s="99" customFormat="1" ht="12">
      <c r="A57" s="98">
        <v>53</v>
      </c>
      <c r="B57" s="98" t="s">
        <v>55</v>
      </c>
      <c r="C57" s="20">
        <v>0.96</v>
      </c>
      <c r="D57" s="19">
        <v>0.44</v>
      </c>
      <c r="E57" s="19">
        <f t="shared" si="0"/>
        <v>0.3</v>
      </c>
      <c r="F57" s="19">
        <v>0.3</v>
      </c>
      <c r="G57" s="19">
        <v>0.16</v>
      </c>
      <c r="H57" s="49"/>
      <c r="I57" s="49"/>
      <c r="J57" s="49"/>
      <c r="K57" s="49"/>
      <c r="L57" s="19"/>
      <c r="M57" s="49"/>
      <c r="N57" s="105">
        <f t="shared" si="1"/>
        <v>0</v>
      </c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spans="1:25" s="99" customFormat="1" ht="12">
      <c r="A58" s="98">
        <v>54</v>
      </c>
      <c r="B58" s="98" t="s">
        <v>56</v>
      </c>
      <c r="C58" s="20">
        <v>0.7</v>
      </c>
      <c r="D58" s="19">
        <v>0.3</v>
      </c>
      <c r="E58" s="19">
        <f t="shared" si="0"/>
        <v>0.2</v>
      </c>
      <c r="F58" s="20">
        <v>0.2</v>
      </c>
      <c r="G58" s="20">
        <v>0.1</v>
      </c>
      <c r="H58" s="59"/>
      <c r="I58" s="59"/>
      <c r="J58" s="59"/>
      <c r="K58" s="59"/>
      <c r="L58" s="20"/>
      <c r="M58" s="59"/>
      <c r="N58" s="105">
        <f t="shared" si="1"/>
        <v>0</v>
      </c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spans="1:25" s="99" customFormat="1" ht="11.25" customHeight="1">
      <c r="A59" s="98">
        <v>55</v>
      </c>
      <c r="B59" s="98" t="s">
        <v>57</v>
      </c>
      <c r="C59" s="20">
        <v>0.40200000000000002</v>
      </c>
      <c r="D59" s="20">
        <v>0.10100000000000001</v>
      </c>
      <c r="E59" s="19">
        <f t="shared" si="0"/>
        <v>0.4</v>
      </c>
      <c r="F59" s="19">
        <v>0.4</v>
      </c>
      <c r="G59" s="19">
        <v>0.1</v>
      </c>
      <c r="H59" s="49"/>
      <c r="I59" s="49"/>
      <c r="J59" s="49"/>
      <c r="K59" s="49"/>
      <c r="L59" s="19">
        <v>0.02</v>
      </c>
      <c r="M59" s="49"/>
      <c r="N59" s="105">
        <f t="shared" si="1"/>
        <v>0</v>
      </c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spans="1:25" s="99" customFormat="1" ht="11.25" customHeight="1">
      <c r="A60" s="98">
        <v>56</v>
      </c>
      <c r="B60" s="98" t="s">
        <v>131</v>
      </c>
      <c r="C60" s="20"/>
      <c r="D60" s="20"/>
      <c r="E60" s="19"/>
      <c r="F60" s="19"/>
      <c r="G60" s="19"/>
      <c r="H60" s="49">
        <v>60.3</v>
      </c>
      <c r="I60" s="49">
        <v>21.1</v>
      </c>
      <c r="J60" s="49">
        <v>21.1</v>
      </c>
      <c r="K60" s="49">
        <v>21.1</v>
      </c>
      <c r="L60" s="19"/>
      <c r="M60" s="49">
        <v>6.78</v>
      </c>
      <c r="N60" s="105">
        <f t="shared" si="1"/>
        <v>130.38</v>
      </c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spans="1:25" s="99" customFormat="1" ht="12">
      <c r="A61" s="98"/>
      <c r="B61" s="108" t="s">
        <v>58</v>
      </c>
      <c r="C61" s="49">
        <f>SUM(C5:C59)</f>
        <v>117.75299999999997</v>
      </c>
      <c r="D61" s="49">
        <f>SUM(D5:D59)</f>
        <v>70.512999999999991</v>
      </c>
      <c r="E61" s="49">
        <f>SUM(E5:E59)</f>
        <v>42.6</v>
      </c>
      <c r="F61" s="49">
        <f>SUM(F5:F59)</f>
        <v>42.6</v>
      </c>
      <c r="G61" s="49">
        <f>SUM(G5:G59)</f>
        <v>24.922999999999991</v>
      </c>
      <c r="H61" s="50">
        <f>SUM(H5:H60)</f>
        <v>124.8</v>
      </c>
      <c r="I61" s="50">
        <f t="shared" ref="I61:N61" si="2">SUM(I5:I60)</f>
        <v>42.6</v>
      </c>
      <c r="J61" s="50">
        <f t="shared" si="2"/>
        <v>42.6</v>
      </c>
      <c r="K61" s="50">
        <f t="shared" si="2"/>
        <v>42.6</v>
      </c>
      <c r="L61" s="50">
        <f t="shared" si="2"/>
        <v>1.83</v>
      </c>
      <c r="M61" s="50">
        <f t="shared" si="2"/>
        <v>10.98</v>
      </c>
      <c r="N61" s="105">
        <f t="shared" si="2"/>
        <v>263.58</v>
      </c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</sheetData>
  <mergeCells count="7">
    <mergeCell ref="E2:M2"/>
    <mergeCell ref="E3:G3"/>
    <mergeCell ref="A1:M1"/>
    <mergeCell ref="A2:A4"/>
    <mergeCell ref="B2:B4"/>
    <mergeCell ref="C3:D3"/>
    <mergeCell ref="L3:M3"/>
  </mergeCells>
  <phoneticPr fontId="20" type="noConversion"/>
  <pageMargins left="0" right="0" top="0" bottom="0" header="0" footer="0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R63"/>
  <sheetViews>
    <sheetView zoomScaleNormal="100" workbookViewId="0">
      <pane xSplit="2" ySplit="5" topLeftCell="G6" activePane="bottomRight" state="frozen"/>
      <selection activeCell="A45" sqref="A45:IV45"/>
      <selection pane="topRight" activeCell="A45" sqref="A45:IV45"/>
      <selection pane="bottomLeft" activeCell="A45" sqref="A45:IV45"/>
      <selection pane="bottomRight" activeCell="O5" sqref="O5:O61"/>
    </sheetView>
  </sheetViews>
  <sheetFormatPr defaultColWidth="4.28515625" defaultRowHeight="11.45" customHeight="1"/>
  <cols>
    <col min="1" max="1" width="3.7109375" style="14" customWidth="1"/>
    <col min="2" max="2" width="13.140625" style="14" customWidth="1"/>
    <col min="3" max="3" width="8.28515625" style="14" customWidth="1"/>
    <col min="4" max="4" width="9.5703125" style="14" customWidth="1"/>
    <col min="5" max="5" width="8.5703125" style="14" customWidth="1"/>
    <col min="6" max="6" width="9.140625" style="14" customWidth="1"/>
    <col min="7" max="14" width="9.42578125" style="14" customWidth="1"/>
    <col min="15" max="15" width="14.7109375" style="14" customWidth="1"/>
    <col min="16" max="16384" width="4.28515625" style="14"/>
  </cols>
  <sheetData>
    <row r="1" spans="1:44" ht="16.5" customHeight="1">
      <c r="A1" s="167" t="s">
        <v>77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2"/>
    </row>
    <row r="2" spans="1:44" ht="24.75" customHeight="1">
      <c r="A2" s="160" t="s">
        <v>0</v>
      </c>
      <c r="B2" s="160" t="s">
        <v>1</v>
      </c>
      <c r="C2" s="11"/>
      <c r="D2" s="15"/>
      <c r="E2" s="173" t="s">
        <v>65</v>
      </c>
      <c r="F2" s="174"/>
      <c r="G2" s="174"/>
      <c r="H2" s="174"/>
      <c r="I2" s="174"/>
      <c r="J2" s="174"/>
      <c r="K2" s="174"/>
      <c r="L2" s="174"/>
      <c r="M2" s="174"/>
      <c r="N2" s="175"/>
      <c r="O2" s="171" t="s">
        <v>59</v>
      </c>
    </row>
    <row r="3" spans="1:44" ht="37.9" customHeight="1">
      <c r="A3" s="160"/>
      <c r="B3" s="160"/>
      <c r="C3" s="160" t="s">
        <v>81</v>
      </c>
      <c r="D3" s="160"/>
      <c r="E3" s="166" t="s">
        <v>85</v>
      </c>
      <c r="F3" s="166"/>
      <c r="G3" s="166"/>
      <c r="H3" s="55" t="s">
        <v>92</v>
      </c>
      <c r="I3" s="169" t="s">
        <v>115</v>
      </c>
      <c r="J3" s="170"/>
      <c r="K3" s="169" t="s">
        <v>119</v>
      </c>
      <c r="L3" s="170"/>
      <c r="M3" s="169" t="s">
        <v>120</v>
      </c>
      <c r="N3" s="170"/>
      <c r="O3" s="172"/>
    </row>
    <row r="4" spans="1:44" ht="36.75" customHeight="1">
      <c r="A4" s="160"/>
      <c r="B4" s="160"/>
      <c r="C4" s="11" t="s">
        <v>59</v>
      </c>
      <c r="D4" s="11" t="s">
        <v>64</v>
      </c>
      <c r="E4" s="13" t="s">
        <v>69</v>
      </c>
      <c r="F4" s="10" t="s">
        <v>109</v>
      </c>
      <c r="G4" s="13" t="s">
        <v>64</v>
      </c>
      <c r="H4" s="56" t="s">
        <v>84</v>
      </c>
      <c r="I4" s="56" t="s">
        <v>108</v>
      </c>
      <c r="J4" s="56" t="s">
        <v>84</v>
      </c>
      <c r="K4" s="56" t="s">
        <v>108</v>
      </c>
      <c r="L4" s="56" t="s">
        <v>84</v>
      </c>
      <c r="M4" s="56" t="s">
        <v>108</v>
      </c>
      <c r="N4" s="56" t="s">
        <v>84</v>
      </c>
      <c r="O4" s="10" t="s">
        <v>84</v>
      </c>
    </row>
    <row r="5" spans="1:44" ht="12">
      <c r="A5" s="3">
        <v>1</v>
      </c>
      <c r="B5" s="3" t="s">
        <v>3</v>
      </c>
      <c r="C5" s="27">
        <v>39.731000000000002</v>
      </c>
      <c r="D5" s="26">
        <v>34.433999999999997</v>
      </c>
      <c r="E5" s="34">
        <v>4</v>
      </c>
      <c r="F5" s="34">
        <v>4</v>
      </c>
      <c r="G5" s="29">
        <v>3</v>
      </c>
      <c r="H5" s="58">
        <v>12</v>
      </c>
      <c r="I5" s="47">
        <v>1</v>
      </c>
      <c r="J5" s="58">
        <v>1</v>
      </c>
      <c r="K5" s="47">
        <v>1</v>
      </c>
      <c r="L5" s="58">
        <v>1</v>
      </c>
      <c r="M5" s="47"/>
      <c r="N5" s="58"/>
      <c r="O5" s="90">
        <f>H5+J5+L5+N5</f>
        <v>14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12">
      <c r="A6" s="3">
        <v>2</v>
      </c>
      <c r="B6" s="3" t="s">
        <v>4</v>
      </c>
      <c r="C6" s="8">
        <v>17.978000000000002</v>
      </c>
      <c r="D6" s="8">
        <v>17.978000000000002</v>
      </c>
      <c r="E6" s="22">
        <v>1.8</v>
      </c>
      <c r="F6" s="22">
        <v>1.8</v>
      </c>
      <c r="G6" s="8">
        <v>1.8</v>
      </c>
      <c r="H6" s="59">
        <v>11.4</v>
      </c>
      <c r="I6" s="20">
        <v>0.2</v>
      </c>
      <c r="J6" s="59">
        <v>0.4</v>
      </c>
      <c r="K6" s="20"/>
      <c r="L6" s="59"/>
      <c r="M6" s="20"/>
      <c r="N6" s="59"/>
      <c r="O6" s="90">
        <f t="shared" ref="O6:O60" si="0">H6+J6+L6+N6</f>
        <v>11.8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ht="12">
      <c r="A7" s="3">
        <v>3</v>
      </c>
      <c r="B7" s="3" t="s">
        <v>5</v>
      </c>
      <c r="C7" s="8">
        <v>13.643000000000001</v>
      </c>
      <c r="D7" s="7">
        <v>13.528</v>
      </c>
      <c r="E7" s="23">
        <v>2.6</v>
      </c>
      <c r="F7" s="23">
        <v>2.6</v>
      </c>
      <c r="G7" s="8">
        <v>2.6</v>
      </c>
      <c r="H7" s="59"/>
      <c r="I7" s="20">
        <v>0.05</v>
      </c>
      <c r="J7" s="59"/>
      <c r="K7" s="20">
        <v>0.05</v>
      </c>
      <c r="L7" s="59"/>
      <c r="M7" s="20"/>
      <c r="N7" s="59"/>
      <c r="O7" s="90">
        <f t="shared" si="0"/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ht="12">
      <c r="A8" s="3">
        <v>4</v>
      </c>
      <c r="B8" s="3" t="s">
        <v>6</v>
      </c>
      <c r="C8" s="8">
        <v>14.9</v>
      </c>
      <c r="D8" s="7">
        <v>14.9</v>
      </c>
      <c r="E8" s="23">
        <v>1</v>
      </c>
      <c r="F8" s="23">
        <v>1</v>
      </c>
      <c r="G8" s="8">
        <v>0.8</v>
      </c>
      <c r="H8" s="59"/>
      <c r="I8" s="20"/>
      <c r="J8" s="59"/>
      <c r="K8" s="20"/>
      <c r="L8" s="59"/>
      <c r="M8" s="20"/>
      <c r="N8" s="59"/>
      <c r="O8" s="90">
        <f t="shared" si="0"/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99" customFormat="1" ht="12">
      <c r="A9" s="98">
        <v>5</v>
      </c>
      <c r="B9" s="98" t="s">
        <v>7</v>
      </c>
      <c r="C9" s="20">
        <v>7.218</v>
      </c>
      <c r="D9" s="19">
        <v>7.2069999999999999</v>
      </c>
      <c r="E9" s="61">
        <v>1.6</v>
      </c>
      <c r="F9" s="61">
        <v>1.6</v>
      </c>
      <c r="G9" s="20">
        <v>1.5</v>
      </c>
      <c r="H9" s="59">
        <v>9.3000000000000007</v>
      </c>
      <c r="I9" s="20">
        <v>0.2</v>
      </c>
      <c r="J9" s="59">
        <v>0.4</v>
      </c>
      <c r="K9" s="20">
        <v>0.2</v>
      </c>
      <c r="L9" s="59">
        <v>0.4</v>
      </c>
      <c r="M9" s="20">
        <v>0.2</v>
      </c>
      <c r="N9" s="59">
        <v>0.4</v>
      </c>
      <c r="O9" s="105">
        <f t="shared" si="0"/>
        <v>10.500000000000002</v>
      </c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</row>
    <row r="10" spans="1:44" s="99" customFormat="1" ht="12">
      <c r="A10" s="98">
        <v>6</v>
      </c>
      <c r="B10" s="98" t="s">
        <v>8</v>
      </c>
      <c r="C10" s="26">
        <v>33.6</v>
      </c>
      <c r="D10" s="26">
        <v>30</v>
      </c>
      <c r="E10" s="61">
        <v>6</v>
      </c>
      <c r="F10" s="61">
        <v>6</v>
      </c>
      <c r="G10" s="20">
        <v>6</v>
      </c>
      <c r="H10" s="59"/>
      <c r="I10" s="20">
        <v>0.2</v>
      </c>
      <c r="J10" s="59"/>
      <c r="K10" s="20">
        <v>0.2</v>
      </c>
      <c r="L10" s="59"/>
      <c r="M10" s="20">
        <v>0.2</v>
      </c>
      <c r="N10" s="59"/>
      <c r="O10" s="105">
        <f t="shared" si="0"/>
        <v>0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</row>
    <row r="11" spans="1:44" s="99" customFormat="1" ht="12">
      <c r="A11" s="98">
        <v>7</v>
      </c>
      <c r="B11" s="98" t="s">
        <v>9</v>
      </c>
      <c r="C11" s="20">
        <v>11.5</v>
      </c>
      <c r="D11" s="19">
        <v>9.2799999999999994</v>
      </c>
      <c r="E11" s="109">
        <v>1</v>
      </c>
      <c r="F11" s="109">
        <v>1</v>
      </c>
      <c r="G11" s="20">
        <v>0.8</v>
      </c>
      <c r="H11" s="59"/>
      <c r="I11" s="20">
        <v>0.1</v>
      </c>
      <c r="J11" s="59"/>
      <c r="K11" s="20">
        <v>0.01</v>
      </c>
      <c r="L11" s="59"/>
      <c r="M11" s="20">
        <v>0.1</v>
      </c>
      <c r="N11" s="59"/>
      <c r="O11" s="105">
        <f t="shared" si="0"/>
        <v>0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</row>
    <row r="12" spans="1:44" s="99" customFormat="1" ht="12">
      <c r="A12" s="98">
        <v>8</v>
      </c>
      <c r="B12" s="98" t="s">
        <v>10</v>
      </c>
      <c r="C12" s="20">
        <v>15.4</v>
      </c>
      <c r="D12" s="19">
        <v>15.4</v>
      </c>
      <c r="E12" s="61">
        <v>3</v>
      </c>
      <c r="F12" s="61">
        <v>3</v>
      </c>
      <c r="G12" s="20">
        <v>3</v>
      </c>
      <c r="H12" s="59"/>
      <c r="I12" s="20"/>
      <c r="J12" s="59"/>
      <c r="K12" s="20"/>
      <c r="L12" s="59"/>
      <c r="M12" s="20"/>
      <c r="N12" s="59"/>
      <c r="O12" s="105">
        <f t="shared" si="0"/>
        <v>0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</row>
    <row r="13" spans="1:44" s="99" customFormat="1" ht="12">
      <c r="A13" s="98">
        <v>9</v>
      </c>
      <c r="B13" s="98" t="s">
        <v>11</v>
      </c>
      <c r="C13" s="20">
        <v>10.25</v>
      </c>
      <c r="D13" s="19">
        <v>7.22</v>
      </c>
      <c r="E13" s="61">
        <v>2</v>
      </c>
      <c r="F13" s="61">
        <v>2</v>
      </c>
      <c r="G13" s="20">
        <v>0.72</v>
      </c>
      <c r="H13" s="59">
        <v>9</v>
      </c>
      <c r="I13" s="20">
        <v>0.2</v>
      </c>
      <c r="J13" s="59">
        <v>0.3</v>
      </c>
      <c r="K13" s="20">
        <v>0.2</v>
      </c>
      <c r="L13" s="59">
        <v>0.3</v>
      </c>
      <c r="M13" s="20">
        <v>0.2</v>
      </c>
      <c r="N13" s="59">
        <v>0.3</v>
      </c>
      <c r="O13" s="105">
        <f t="shared" si="0"/>
        <v>9.9000000000000021</v>
      </c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</row>
    <row r="14" spans="1:44" s="99" customFormat="1" ht="12">
      <c r="A14" s="98">
        <v>10</v>
      </c>
      <c r="B14" s="98" t="s">
        <v>12</v>
      </c>
      <c r="C14" s="20">
        <v>21.8</v>
      </c>
      <c r="D14" s="19">
        <v>21.3</v>
      </c>
      <c r="E14" s="61">
        <v>2.1</v>
      </c>
      <c r="F14" s="61">
        <v>2.1</v>
      </c>
      <c r="G14" s="20">
        <v>2.0499999999999998</v>
      </c>
      <c r="H14" s="59"/>
      <c r="I14" s="20"/>
      <c r="J14" s="59"/>
      <c r="K14" s="20">
        <v>0.1</v>
      </c>
      <c r="L14" s="59"/>
      <c r="M14" s="20"/>
      <c r="N14" s="59"/>
      <c r="O14" s="105">
        <f t="shared" si="0"/>
        <v>0</v>
      </c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</row>
    <row r="15" spans="1:44" s="99" customFormat="1" ht="12">
      <c r="A15" s="98">
        <v>11</v>
      </c>
      <c r="B15" s="98" t="s">
        <v>13</v>
      </c>
      <c r="C15" s="26">
        <v>10.1</v>
      </c>
      <c r="D15" s="6">
        <v>10.1</v>
      </c>
      <c r="E15" s="58">
        <v>2</v>
      </c>
      <c r="F15" s="58">
        <v>2</v>
      </c>
      <c r="G15" s="47">
        <v>2</v>
      </c>
      <c r="H15" s="58">
        <v>11.1</v>
      </c>
      <c r="I15" s="47"/>
      <c r="J15" s="58"/>
      <c r="K15" s="47"/>
      <c r="L15" s="58"/>
      <c r="M15" s="47"/>
      <c r="N15" s="58"/>
      <c r="O15" s="105">
        <f t="shared" si="0"/>
        <v>11.1</v>
      </c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</row>
    <row r="16" spans="1:44" s="99" customFormat="1" ht="12">
      <c r="A16" s="98">
        <v>12</v>
      </c>
      <c r="B16" s="98" t="s">
        <v>14</v>
      </c>
      <c r="C16" s="20">
        <v>13.35</v>
      </c>
      <c r="D16" s="19">
        <v>13.35</v>
      </c>
      <c r="E16" s="61">
        <v>3</v>
      </c>
      <c r="F16" s="61">
        <v>3</v>
      </c>
      <c r="G16" s="20">
        <v>3</v>
      </c>
      <c r="H16" s="59"/>
      <c r="I16" s="20"/>
      <c r="J16" s="59"/>
      <c r="K16" s="20"/>
      <c r="L16" s="59"/>
      <c r="M16" s="20"/>
      <c r="N16" s="59"/>
      <c r="O16" s="105">
        <f t="shared" si="0"/>
        <v>0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</row>
    <row r="17" spans="1:44" s="99" customFormat="1" ht="12">
      <c r="A17" s="98">
        <v>13</v>
      </c>
      <c r="B17" s="98" t="s">
        <v>15</v>
      </c>
      <c r="C17" s="20">
        <v>7.83</v>
      </c>
      <c r="D17" s="19">
        <v>6.18</v>
      </c>
      <c r="E17" s="61">
        <v>1.2</v>
      </c>
      <c r="F17" s="61">
        <v>1.2</v>
      </c>
      <c r="G17" s="20">
        <v>0.8</v>
      </c>
      <c r="H17" s="59"/>
      <c r="I17" s="20">
        <v>0.5</v>
      </c>
      <c r="J17" s="59"/>
      <c r="K17" s="20">
        <v>0.5</v>
      </c>
      <c r="L17" s="59"/>
      <c r="M17" s="20"/>
      <c r="N17" s="59"/>
      <c r="O17" s="105">
        <f t="shared" si="0"/>
        <v>0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</row>
    <row r="18" spans="1:44" s="99" customFormat="1" ht="12">
      <c r="A18" s="98">
        <v>14</v>
      </c>
      <c r="B18" s="98" t="s">
        <v>16</v>
      </c>
      <c r="C18" s="26">
        <v>12.46</v>
      </c>
      <c r="D18" s="6">
        <v>10.8</v>
      </c>
      <c r="E18" s="58">
        <v>2.5</v>
      </c>
      <c r="F18" s="58">
        <v>2.5</v>
      </c>
      <c r="G18" s="47">
        <v>2</v>
      </c>
      <c r="H18" s="58">
        <v>7.5</v>
      </c>
      <c r="I18" s="47">
        <v>0.3</v>
      </c>
      <c r="J18" s="58">
        <v>0.3</v>
      </c>
      <c r="K18" s="47">
        <v>0.1</v>
      </c>
      <c r="L18" s="58">
        <v>0.1</v>
      </c>
      <c r="M18" s="47">
        <v>0.1</v>
      </c>
      <c r="N18" s="58">
        <v>0.1</v>
      </c>
      <c r="O18" s="105">
        <f t="shared" si="0"/>
        <v>7.9999999999999991</v>
      </c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s="99" customFormat="1" ht="12">
      <c r="A19" s="98">
        <v>15</v>
      </c>
      <c r="B19" s="98" t="s">
        <v>17</v>
      </c>
      <c r="C19" s="20">
        <v>9.66</v>
      </c>
      <c r="D19" s="19">
        <v>8.14</v>
      </c>
      <c r="E19" s="61">
        <v>1.3</v>
      </c>
      <c r="F19" s="61">
        <v>1.3</v>
      </c>
      <c r="G19" s="20">
        <v>1</v>
      </c>
      <c r="H19" s="59"/>
      <c r="I19" s="20">
        <v>0.5</v>
      </c>
      <c r="J19" s="59"/>
      <c r="K19" s="20">
        <v>0.5</v>
      </c>
      <c r="L19" s="59"/>
      <c r="M19" s="20">
        <v>0.5</v>
      </c>
      <c r="N19" s="59"/>
      <c r="O19" s="105">
        <f t="shared" si="0"/>
        <v>0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</row>
    <row r="20" spans="1:44" s="99" customFormat="1" ht="12">
      <c r="A20" s="98">
        <v>16</v>
      </c>
      <c r="B20" s="98" t="s">
        <v>18</v>
      </c>
      <c r="C20" s="26">
        <v>8.8000000000000007</v>
      </c>
      <c r="D20" s="6">
        <v>6.3</v>
      </c>
      <c r="E20" s="110">
        <v>1</v>
      </c>
      <c r="F20" s="110">
        <v>1</v>
      </c>
      <c r="G20" s="45">
        <v>0.63</v>
      </c>
      <c r="H20" s="58"/>
      <c r="I20" s="45">
        <v>0.2</v>
      </c>
      <c r="J20" s="58"/>
      <c r="K20" s="45">
        <v>0.05</v>
      </c>
      <c r="L20" s="58"/>
      <c r="M20" s="45"/>
      <c r="N20" s="58"/>
      <c r="O20" s="105">
        <f t="shared" si="0"/>
        <v>0</v>
      </c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</row>
    <row r="21" spans="1:44" s="99" customFormat="1" ht="12">
      <c r="A21" s="98">
        <v>17</v>
      </c>
      <c r="B21" s="98" t="s">
        <v>19</v>
      </c>
      <c r="C21" s="20">
        <v>21.04</v>
      </c>
      <c r="D21" s="19">
        <v>18.07</v>
      </c>
      <c r="E21" s="61">
        <v>2</v>
      </c>
      <c r="F21" s="61">
        <v>2</v>
      </c>
      <c r="G21" s="20">
        <v>1.7</v>
      </c>
      <c r="H21" s="59"/>
      <c r="I21" s="20">
        <v>0.3</v>
      </c>
      <c r="J21" s="59"/>
      <c r="K21" s="20">
        <v>0.3</v>
      </c>
      <c r="L21" s="59"/>
      <c r="M21" s="20"/>
      <c r="N21" s="59"/>
      <c r="O21" s="105">
        <f t="shared" si="0"/>
        <v>0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</row>
    <row r="22" spans="1:44" s="99" customFormat="1" ht="12">
      <c r="A22" s="98">
        <v>18</v>
      </c>
      <c r="B22" s="98" t="s">
        <v>20</v>
      </c>
      <c r="C22" s="32">
        <v>18.276</v>
      </c>
      <c r="D22" s="32">
        <v>17.652999999999999</v>
      </c>
      <c r="E22" s="111">
        <v>1.7</v>
      </c>
      <c r="F22" s="111">
        <v>1.7</v>
      </c>
      <c r="G22" s="57">
        <v>1.5</v>
      </c>
      <c r="H22" s="60"/>
      <c r="I22" s="57"/>
      <c r="J22" s="60"/>
      <c r="K22" s="57"/>
      <c r="L22" s="60"/>
      <c r="M22" s="57"/>
      <c r="N22" s="60"/>
      <c r="O22" s="105">
        <f t="shared" si="0"/>
        <v>0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</row>
    <row r="23" spans="1:44" s="99" customFormat="1" ht="12">
      <c r="A23" s="98">
        <v>19</v>
      </c>
      <c r="B23" s="98" t="s">
        <v>21</v>
      </c>
      <c r="C23" s="20">
        <v>16.117999999999999</v>
      </c>
      <c r="D23" s="19">
        <v>13.952999999999999</v>
      </c>
      <c r="E23" s="61">
        <v>1.5</v>
      </c>
      <c r="F23" s="61">
        <v>1.5</v>
      </c>
      <c r="G23" s="20">
        <v>1.3</v>
      </c>
      <c r="H23" s="59"/>
      <c r="I23" s="20">
        <v>0.2</v>
      </c>
      <c r="J23" s="59"/>
      <c r="K23" s="20">
        <v>0.2</v>
      </c>
      <c r="L23" s="59"/>
      <c r="M23" s="20">
        <v>0.2</v>
      </c>
      <c r="N23" s="59"/>
      <c r="O23" s="105">
        <f t="shared" si="0"/>
        <v>0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</row>
    <row r="24" spans="1:44" s="99" customFormat="1" ht="12">
      <c r="A24" s="98">
        <v>20</v>
      </c>
      <c r="B24" s="98" t="s">
        <v>22</v>
      </c>
      <c r="C24" s="20">
        <v>12.106</v>
      </c>
      <c r="D24" s="19">
        <v>9.7750000000000004</v>
      </c>
      <c r="E24" s="61">
        <v>1.4</v>
      </c>
      <c r="F24" s="61">
        <v>1.4</v>
      </c>
      <c r="G24" s="20">
        <v>1.4</v>
      </c>
      <c r="H24" s="59"/>
      <c r="I24" s="20"/>
      <c r="J24" s="59"/>
      <c r="K24" s="20"/>
      <c r="L24" s="59"/>
      <c r="M24" s="20"/>
      <c r="N24" s="59"/>
      <c r="O24" s="105">
        <f t="shared" si="0"/>
        <v>0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</row>
    <row r="25" spans="1:44" s="99" customFormat="1" ht="12">
      <c r="A25" s="98">
        <v>21</v>
      </c>
      <c r="B25" s="98" t="s">
        <v>23</v>
      </c>
      <c r="C25" s="20">
        <v>6.7</v>
      </c>
      <c r="D25" s="19">
        <v>6.4</v>
      </c>
      <c r="E25" s="61">
        <v>0.6</v>
      </c>
      <c r="F25" s="61">
        <v>0.6</v>
      </c>
      <c r="G25" s="20">
        <v>0.5</v>
      </c>
      <c r="H25" s="59"/>
      <c r="I25" s="20">
        <v>0.2</v>
      </c>
      <c r="J25" s="59"/>
      <c r="K25" s="20">
        <v>0.2</v>
      </c>
      <c r="L25" s="59"/>
      <c r="M25" s="20">
        <v>0.2</v>
      </c>
      <c r="N25" s="59"/>
      <c r="O25" s="105">
        <f t="shared" si="0"/>
        <v>0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</row>
    <row r="26" spans="1:44" s="99" customFormat="1" ht="12">
      <c r="A26" s="98">
        <v>22</v>
      </c>
      <c r="B26" s="98" t="s">
        <v>24</v>
      </c>
      <c r="C26" s="20">
        <v>7.3</v>
      </c>
      <c r="D26" s="19">
        <v>7.3</v>
      </c>
      <c r="E26" s="61">
        <v>0.7</v>
      </c>
      <c r="F26" s="61">
        <v>0.7</v>
      </c>
      <c r="G26" s="20">
        <v>0.7</v>
      </c>
      <c r="H26" s="59">
        <v>2.1</v>
      </c>
      <c r="I26" s="20"/>
      <c r="J26" s="59"/>
      <c r="K26" s="20"/>
      <c r="L26" s="59"/>
      <c r="M26" s="20"/>
      <c r="N26" s="59"/>
      <c r="O26" s="105">
        <f t="shared" si="0"/>
        <v>2.1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</row>
    <row r="27" spans="1:44" s="99" customFormat="1" ht="12">
      <c r="A27" s="98">
        <v>23</v>
      </c>
      <c r="B27" s="98" t="s">
        <v>25</v>
      </c>
      <c r="C27" s="20">
        <v>9.3000000000000007</v>
      </c>
      <c r="D27" s="19">
        <v>9.3000000000000007</v>
      </c>
      <c r="E27" s="61">
        <v>1</v>
      </c>
      <c r="F27" s="61">
        <v>1</v>
      </c>
      <c r="G27" s="20">
        <v>1</v>
      </c>
      <c r="H27" s="59"/>
      <c r="I27" s="20">
        <v>0.1</v>
      </c>
      <c r="J27" s="59"/>
      <c r="K27" s="20">
        <v>0.1</v>
      </c>
      <c r="L27" s="59"/>
      <c r="M27" s="20">
        <v>0.1</v>
      </c>
      <c r="N27" s="59"/>
      <c r="O27" s="105">
        <f t="shared" si="0"/>
        <v>0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</row>
    <row r="28" spans="1:44" s="99" customFormat="1" ht="12">
      <c r="A28" s="98">
        <v>24</v>
      </c>
      <c r="B28" s="98" t="s">
        <v>26</v>
      </c>
      <c r="C28" s="20">
        <v>43.704000000000001</v>
      </c>
      <c r="D28" s="19">
        <v>34.851999999999997</v>
      </c>
      <c r="E28" s="61">
        <v>8</v>
      </c>
      <c r="F28" s="61">
        <v>8</v>
      </c>
      <c r="G28" s="20">
        <v>4</v>
      </c>
      <c r="H28" s="59"/>
      <c r="I28" s="20">
        <v>1.5</v>
      </c>
      <c r="J28" s="59"/>
      <c r="K28" s="20">
        <v>0.2</v>
      </c>
      <c r="L28" s="59"/>
      <c r="M28" s="20">
        <v>0.2</v>
      </c>
      <c r="N28" s="59"/>
      <c r="O28" s="105">
        <f t="shared" si="0"/>
        <v>0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</row>
    <row r="29" spans="1:44" s="99" customFormat="1" ht="12">
      <c r="A29" s="98">
        <v>25</v>
      </c>
      <c r="B29" s="98" t="s">
        <v>27</v>
      </c>
      <c r="C29" s="20">
        <v>14.053000000000001</v>
      </c>
      <c r="D29" s="19">
        <v>12.760999999999999</v>
      </c>
      <c r="E29" s="61">
        <v>2.4</v>
      </c>
      <c r="F29" s="61">
        <v>2.4</v>
      </c>
      <c r="G29" s="20">
        <v>2.2000000000000002</v>
      </c>
      <c r="H29" s="59"/>
      <c r="I29" s="20">
        <v>0.05</v>
      </c>
      <c r="J29" s="59"/>
      <c r="K29" s="20">
        <v>0.05</v>
      </c>
      <c r="L29" s="59"/>
      <c r="M29" s="20"/>
      <c r="N29" s="59"/>
      <c r="O29" s="105">
        <f t="shared" si="0"/>
        <v>0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</row>
    <row r="30" spans="1:44" s="99" customFormat="1" ht="12">
      <c r="A30" s="98">
        <v>26</v>
      </c>
      <c r="B30" s="98" t="s">
        <v>28</v>
      </c>
      <c r="C30" s="20">
        <v>10.6</v>
      </c>
      <c r="D30" s="19">
        <v>8.9</v>
      </c>
      <c r="E30" s="109">
        <v>0.7</v>
      </c>
      <c r="F30" s="109">
        <v>0.7</v>
      </c>
      <c r="G30" s="20">
        <v>0.59</v>
      </c>
      <c r="H30" s="59"/>
      <c r="I30" s="20">
        <v>0.2</v>
      </c>
      <c r="J30" s="59"/>
      <c r="K30" s="20">
        <v>0.2</v>
      </c>
      <c r="L30" s="59"/>
      <c r="M30" s="20"/>
      <c r="N30" s="59"/>
      <c r="O30" s="105">
        <f t="shared" si="0"/>
        <v>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</row>
    <row r="31" spans="1:44" s="99" customFormat="1" ht="12">
      <c r="A31" s="98">
        <v>27</v>
      </c>
      <c r="B31" s="98" t="s">
        <v>29</v>
      </c>
      <c r="C31" s="20">
        <v>12.023</v>
      </c>
      <c r="D31" s="19">
        <v>11.036</v>
      </c>
      <c r="E31" s="61">
        <v>1.2</v>
      </c>
      <c r="F31" s="61">
        <v>1.2</v>
      </c>
      <c r="G31" s="20">
        <v>0.95</v>
      </c>
      <c r="H31" s="59">
        <v>3.6</v>
      </c>
      <c r="I31" s="20">
        <v>0.2</v>
      </c>
      <c r="J31" s="59">
        <v>0.2</v>
      </c>
      <c r="K31" s="20">
        <v>0.2</v>
      </c>
      <c r="L31" s="59">
        <v>0.2</v>
      </c>
      <c r="M31" s="20">
        <v>0.2</v>
      </c>
      <c r="N31" s="59">
        <v>0.2</v>
      </c>
      <c r="O31" s="105">
        <f t="shared" si="0"/>
        <v>4.2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</row>
    <row r="32" spans="1:44" s="99" customFormat="1" ht="12">
      <c r="A32" s="98">
        <v>28</v>
      </c>
      <c r="B32" s="98" t="s">
        <v>30</v>
      </c>
      <c r="C32" s="20">
        <v>14.7</v>
      </c>
      <c r="D32" s="19">
        <v>11.6</v>
      </c>
      <c r="E32" s="61">
        <v>1</v>
      </c>
      <c r="F32" s="61">
        <v>1</v>
      </c>
      <c r="G32" s="20">
        <v>0.4</v>
      </c>
      <c r="H32" s="59"/>
      <c r="I32" s="20">
        <v>0.2</v>
      </c>
      <c r="J32" s="59"/>
      <c r="K32" s="20">
        <v>0.2</v>
      </c>
      <c r="L32" s="59"/>
      <c r="M32" s="20"/>
      <c r="N32" s="59"/>
      <c r="O32" s="105">
        <f t="shared" si="0"/>
        <v>0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</row>
    <row r="33" spans="1:44" s="99" customFormat="1" ht="12">
      <c r="A33" s="98">
        <v>29</v>
      </c>
      <c r="B33" s="98" t="s">
        <v>31</v>
      </c>
      <c r="C33" s="20">
        <v>19.2</v>
      </c>
      <c r="D33" s="19">
        <v>17.8</v>
      </c>
      <c r="E33" s="61">
        <v>1.6</v>
      </c>
      <c r="F33" s="61">
        <v>1.6</v>
      </c>
      <c r="G33" s="20">
        <v>1.6</v>
      </c>
      <c r="H33" s="59"/>
      <c r="I33" s="20"/>
      <c r="J33" s="59"/>
      <c r="K33" s="20"/>
      <c r="L33" s="59"/>
      <c r="M33" s="20"/>
      <c r="N33" s="59"/>
      <c r="O33" s="105">
        <f t="shared" si="0"/>
        <v>0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</row>
    <row r="34" spans="1:44" s="99" customFormat="1" ht="12">
      <c r="A34" s="98">
        <v>30</v>
      </c>
      <c r="B34" s="98" t="s">
        <v>32</v>
      </c>
      <c r="C34" s="20">
        <v>24.6</v>
      </c>
      <c r="D34" s="19">
        <v>22</v>
      </c>
      <c r="E34" s="61">
        <v>2.5</v>
      </c>
      <c r="F34" s="61">
        <v>2.5</v>
      </c>
      <c r="G34" s="20">
        <v>2.2000000000000002</v>
      </c>
      <c r="H34" s="59"/>
      <c r="I34" s="20"/>
      <c r="J34" s="59"/>
      <c r="K34" s="20">
        <v>0.1</v>
      </c>
      <c r="L34" s="59"/>
      <c r="M34" s="20"/>
      <c r="N34" s="59"/>
      <c r="O34" s="105">
        <f t="shared" si="0"/>
        <v>0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</row>
    <row r="35" spans="1:44" s="99" customFormat="1" ht="12">
      <c r="A35" s="98">
        <v>31</v>
      </c>
      <c r="B35" s="98" t="s">
        <v>33</v>
      </c>
      <c r="C35" s="20">
        <v>16.5</v>
      </c>
      <c r="D35" s="19">
        <v>16</v>
      </c>
      <c r="E35" s="61">
        <v>2.7</v>
      </c>
      <c r="F35" s="61">
        <v>2.7</v>
      </c>
      <c r="G35" s="20">
        <v>2.15</v>
      </c>
      <c r="H35" s="59">
        <v>15.9</v>
      </c>
      <c r="I35" s="20">
        <v>0.2</v>
      </c>
      <c r="J35" s="59">
        <v>0.25</v>
      </c>
      <c r="K35" s="20">
        <v>0.2</v>
      </c>
      <c r="L35" s="59">
        <v>0.25</v>
      </c>
      <c r="M35" s="20">
        <v>0.2</v>
      </c>
      <c r="N35" s="59">
        <v>0.2</v>
      </c>
      <c r="O35" s="105">
        <f t="shared" si="0"/>
        <v>16.599999999999998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</row>
    <row r="36" spans="1:44" s="99" customFormat="1" ht="12">
      <c r="A36" s="98">
        <v>32</v>
      </c>
      <c r="B36" s="98" t="s">
        <v>34</v>
      </c>
      <c r="C36" s="20">
        <v>10.17</v>
      </c>
      <c r="D36" s="19">
        <v>9.5500000000000007</v>
      </c>
      <c r="E36" s="61">
        <v>1</v>
      </c>
      <c r="F36" s="61">
        <v>1</v>
      </c>
      <c r="G36" s="20">
        <v>0.9</v>
      </c>
      <c r="H36" s="59"/>
      <c r="I36" s="20"/>
      <c r="J36" s="59"/>
      <c r="K36" s="20">
        <v>0.05</v>
      </c>
      <c r="L36" s="59"/>
      <c r="M36" s="20"/>
      <c r="N36" s="59"/>
      <c r="O36" s="105">
        <f t="shared" si="0"/>
        <v>0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</row>
    <row r="37" spans="1:44" s="99" customFormat="1" ht="12">
      <c r="A37" s="98">
        <v>33</v>
      </c>
      <c r="B37" s="98" t="s">
        <v>35</v>
      </c>
      <c r="C37" s="26">
        <v>7</v>
      </c>
      <c r="D37" s="6">
        <v>7</v>
      </c>
      <c r="E37" s="61">
        <v>0.7</v>
      </c>
      <c r="F37" s="61">
        <v>0.7</v>
      </c>
      <c r="G37" s="20">
        <v>0.7</v>
      </c>
      <c r="H37" s="59"/>
      <c r="I37" s="20"/>
      <c r="J37" s="59"/>
      <c r="K37" s="20"/>
      <c r="L37" s="59"/>
      <c r="M37" s="20"/>
      <c r="N37" s="59"/>
      <c r="O37" s="105">
        <f t="shared" si="0"/>
        <v>0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</row>
    <row r="38" spans="1:44" s="99" customFormat="1" ht="12">
      <c r="A38" s="98">
        <v>34</v>
      </c>
      <c r="B38" s="98" t="s">
        <v>36</v>
      </c>
      <c r="C38" s="20">
        <v>17.16</v>
      </c>
      <c r="D38" s="19">
        <v>17.16</v>
      </c>
      <c r="E38" s="61">
        <v>1.7</v>
      </c>
      <c r="F38" s="61">
        <v>1.7</v>
      </c>
      <c r="G38" s="20">
        <v>1.7</v>
      </c>
      <c r="H38" s="59"/>
      <c r="I38" s="20">
        <v>0.2</v>
      </c>
      <c r="J38" s="59"/>
      <c r="K38" s="20">
        <v>0.2</v>
      </c>
      <c r="L38" s="59"/>
      <c r="M38" s="20">
        <v>0.2</v>
      </c>
      <c r="N38" s="59"/>
      <c r="O38" s="105">
        <f t="shared" si="0"/>
        <v>0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</row>
    <row r="39" spans="1:44" s="99" customFormat="1" ht="12">
      <c r="A39" s="98">
        <v>35</v>
      </c>
      <c r="B39" s="98" t="s">
        <v>37</v>
      </c>
      <c r="C39" s="20">
        <v>8.5</v>
      </c>
      <c r="D39" s="20">
        <v>7.6</v>
      </c>
      <c r="E39" s="109">
        <v>1</v>
      </c>
      <c r="F39" s="109">
        <v>1</v>
      </c>
      <c r="G39" s="46">
        <v>0.9</v>
      </c>
      <c r="H39" s="61"/>
      <c r="I39" s="20">
        <v>0.2</v>
      </c>
      <c r="J39" s="59"/>
      <c r="K39" s="20">
        <v>0.2</v>
      </c>
      <c r="L39" s="59"/>
      <c r="M39" s="20">
        <v>0.2</v>
      </c>
      <c r="N39" s="59"/>
      <c r="O39" s="105">
        <f t="shared" si="0"/>
        <v>0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</row>
    <row r="40" spans="1:44" s="99" customFormat="1" ht="12">
      <c r="A40" s="98">
        <v>36</v>
      </c>
      <c r="B40" s="98" t="s">
        <v>38</v>
      </c>
      <c r="C40" s="20">
        <v>15.984</v>
      </c>
      <c r="D40" s="19">
        <v>15.984</v>
      </c>
      <c r="E40" s="61">
        <v>3</v>
      </c>
      <c r="F40" s="61">
        <v>3</v>
      </c>
      <c r="G40" s="20">
        <v>3</v>
      </c>
      <c r="H40" s="59"/>
      <c r="I40" s="20"/>
      <c r="J40" s="59"/>
      <c r="K40" s="20"/>
      <c r="L40" s="59"/>
      <c r="M40" s="20"/>
      <c r="N40" s="59"/>
      <c r="O40" s="105">
        <f t="shared" si="0"/>
        <v>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</row>
    <row r="41" spans="1:44" s="99" customFormat="1" ht="12">
      <c r="A41" s="98">
        <v>37</v>
      </c>
      <c r="B41" s="98" t="s">
        <v>39</v>
      </c>
      <c r="C41" s="26">
        <v>10.3</v>
      </c>
      <c r="D41" s="26">
        <v>9.3000000000000007</v>
      </c>
      <c r="E41" s="58">
        <v>1.5</v>
      </c>
      <c r="F41" s="58">
        <v>1.5</v>
      </c>
      <c r="G41" s="47">
        <v>1</v>
      </c>
      <c r="H41" s="58"/>
      <c r="I41" s="47"/>
      <c r="J41" s="58"/>
      <c r="K41" s="47">
        <v>0.1</v>
      </c>
      <c r="L41" s="58"/>
      <c r="M41" s="47"/>
      <c r="N41" s="58"/>
      <c r="O41" s="105">
        <f t="shared" si="0"/>
        <v>0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s="99" customFormat="1" ht="12">
      <c r="A42" s="98">
        <v>38</v>
      </c>
      <c r="B42" s="98" t="s">
        <v>40</v>
      </c>
      <c r="C42" s="20">
        <v>18.207000000000001</v>
      </c>
      <c r="D42" s="19">
        <v>12.887</v>
      </c>
      <c r="E42" s="61">
        <v>1.5</v>
      </c>
      <c r="F42" s="61">
        <v>1.5</v>
      </c>
      <c r="G42" s="20">
        <v>1.3</v>
      </c>
      <c r="H42" s="59"/>
      <c r="I42" s="20">
        <v>0.4</v>
      </c>
      <c r="J42" s="59"/>
      <c r="K42" s="20"/>
      <c r="L42" s="59"/>
      <c r="M42" s="20"/>
      <c r="N42" s="59"/>
      <c r="O42" s="105">
        <f t="shared" si="0"/>
        <v>0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s="99" customFormat="1" ht="12">
      <c r="A43" s="98">
        <v>39</v>
      </c>
      <c r="B43" s="98" t="s">
        <v>41</v>
      </c>
      <c r="C43" s="26">
        <v>22</v>
      </c>
      <c r="D43" s="6">
        <v>0.9</v>
      </c>
      <c r="E43" s="58">
        <v>2</v>
      </c>
      <c r="F43" s="58">
        <v>2</v>
      </c>
      <c r="G43" s="47">
        <v>1.8</v>
      </c>
      <c r="H43" s="58"/>
      <c r="I43" s="47">
        <v>0.02</v>
      </c>
      <c r="J43" s="58"/>
      <c r="K43" s="47">
        <v>0.02</v>
      </c>
      <c r="L43" s="58"/>
      <c r="M43" s="47">
        <v>0.02</v>
      </c>
      <c r="N43" s="58"/>
      <c r="O43" s="105">
        <f t="shared" si="0"/>
        <v>0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s="99" customFormat="1" ht="12">
      <c r="A44" s="98">
        <v>40</v>
      </c>
      <c r="B44" s="98" t="s">
        <v>42</v>
      </c>
      <c r="C44" s="20">
        <v>17.635999999999999</v>
      </c>
      <c r="D44" s="19">
        <v>15.9</v>
      </c>
      <c r="E44" s="61">
        <v>2</v>
      </c>
      <c r="F44" s="61">
        <v>2</v>
      </c>
      <c r="G44" s="20">
        <v>1.5</v>
      </c>
      <c r="H44" s="59"/>
      <c r="I44" s="20">
        <v>0.2</v>
      </c>
      <c r="J44" s="59"/>
      <c r="K44" s="20"/>
      <c r="L44" s="59"/>
      <c r="M44" s="20"/>
      <c r="N44" s="59"/>
      <c r="O44" s="105">
        <f t="shared" si="0"/>
        <v>0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</row>
    <row r="45" spans="1:44" s="99" customFormat="1" ht="12">
      <c r="A45" s="98">
        <v>41</v>
      </c>
      <c r="B45" s="98" t="s">
        <v>43</v>
      </c>
      <c r="C45" s="26">
        <v>13.188000000000001</v>
      </c>
      <c r="D45" s="26">
        <v>9.9610000000000003</v>
      </c>
      <c r="E45" s="58">
        <v>3</v>
      </c>
      <c r="F45" s="58">
        <v>3</v>
      </c>
      <c r="G45" s="47">
        <v>0.25</v>
      </c>
      <c r="H45" s="58"/>
      <c r="I45" s="47"/>
      <c r="J45" s="58"/>
      <c r="K45" s="47"/>
      <c r="L45" s="58"/>
      <c r="M45" s="47"/>
      <c r="N45" s="58"/>
      <c r="O45" s="105">
        <f t="shared" si="0"/>
        <v>0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</row>
    <row r="46" spans="1:44" s="99" customFormat="1" ht="12">
      <c r="A46" s="98">
        <v>42</v>
      </c>
      <c r="B46" s="98" t="s">
        <v>44</v>
      </c>
      <c r="C46" s="20">
        <v>15.547000000000001</v>
      </c>
      <c r="D46" s="20">
        <v>15.547000000000001</v>
      </c>
      <c r="E46" s="61">
        <v>2</v>
      </c>
      <c r="F46" s="61">
        <v>2</v>
      </c>
      <c r="G46" s="20">
        <v>2</v>
      </c>
      <c r="H46" s="59"/>
      <c r="I46" s="20">
        <v>0.1</v>
      </c>
      <c r="J46" s="59"/>
      <c r="K46" s="20">
        <v>0.1</v>
      </c>
      <c r="L46" s="59"/>
      <c r="M46" s="20"/>
      <c r="N46" s="59"/>
      <c r="O46" s="105">
        <f t="shared" si="0"/>
        <v>0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</row>
    <row r="47" spans="1:44" s="99" customFormat="1" ht="12">
      <c r="A47" s="98">
        <v>43</v>
      </c>
      <c r="B47" s="98" t="s">
        <v>45</v>
      </c>
      <c r="C47" s="20">
        <v>13.055</v>
      </c>
      <c r="D47" s="19">
        <v>12.36</v>
      </c>
      <c r="E47" s="61">
        <v>1.3</v>
      </c>
      <c r="F47" s="61">
        <v>1.3</v>
      </c>
      <c r="G47" s="20">
        <v>1.2</v>
      </c>
      <c r="H47" s="59"/>
      <c r="I47" s="20">
        <v>0.1</v>
      </c>
      <c r="J47" s="59"/>
      <c r="K47" s="20"/>
      <c r="L47" s="59"/>
      <c r="M47" s="20">
        <v>0.1</v>
      </c>
      <c r="N47" s="59"/>
      <c r="O47" s="105">
        <f t="shared" si="0"/>
        <v>0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</row>
    <row r="48" spans="1:44" s="99" customFormat="1" ht="12">
      <c r="A48" s="98">
        <v>44</v>
      </c>
      <c r="B48" s="98" t="s">
        <v>46</v>
      </c>
      <c r="C48" s="20">
        <v>10.759</v>
      </c>
      <c r="D48" s="19">
        <v>10.759</v>
      </c>
      <c r="E48" s="61">
        <v>1</v>
      </c>
      <c r="F48" s="61">
        <v>1</v>
      </c>
      <c r="G48" s="20">
        <v>1</v>
      </c>
      <c r="H48" s="59">
        <v>9.9</v>
      </c>
      <c r="I48" s="20">
        <v>0.1</v>
      </c>
      <c r="J48" s="59">
        <v>0.4</v>
      </c>
      <c r="K48" s="20">
        <v>0.1</v>
      </c>
      <c r="L48" s="59">
        <v>0.3</v>
      </c>
      <c r="M48" s="20">
        <v>0.1</v>
      </c>
      <c r="N48" s="59">
        <v>0.2</v>
      </c>
      <c r="O48" s="105">
        <f t="shared" si="0"/>
        <v>10.8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</row>
    <row r="49" spans="1:44" s="99" customFormat="1" ht="12">
      <c r="A49" s="98">
        <v>45</v>
      </c>
      <c r="B49" s="98" t="s">
        <v>47</v>
      </c>
      <c r="C49" s="20">
        <v>11.38</v>
      </c>
      <c r="D49" s="19">
        <v>10.95</v>
      </c>
      <c r="E49" s="61">
        <v>1.2</v>
      </c>
      <c r="F49" s="61">
        <v>1.2</v>
      </c>
      <c r="G49" s="20">
        <v>1.1000000000000001</v>
      </c>
      <c r="H49" s="59">
        <v>6.6</v>
      </c>
      <c r="I49" s="20"/>
      <c r="J49" s="59"/>
      <c r="K49" s="20"/>
      <c r="L49" s="59"/>
      <c r="M49" s="20"/>
      <c r="N49" s="59"/>
      <c r="O49" s="105">
        <f t="shared" si="0"/>
        <v>6.6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</row>
    <row r="50" spans="1:44" s="99" customFormat="1" ht="12">
      <c r="A50" s="98">
        <v>46</v>
      </c>
      <c r="B50" s="98" t="s">
        <v>48</v>
      </c>
      <c r="C50" s="20">
        <v>17.79</v>
      </c>
      <c r="D50" s="19">
        <v>15.9</v>
      </c>
      <c r="E50" s="109">
        <v>0.8</v>
      </c>
      <c r="F50" s="109">
        <v>0.8</v>
      </c>
      <c r="G50" s="20">
        <v>0.32</v>
      </c>
      <c r="H50" s="59"/>
      <c r="I50" s="20">
        <v>0.2</v>
      </c>
      <c r="J50" s="59"/>
      <c r="K50" s="20">
        <v>0.2</v>
      </c>
      <c r="L50" s="59"/>
      <c r="M50" s="20">
        <v>0.2</v>
      </c>
      <c r="N50" s="59"/>
      <c r="O50" s="105">
        <f t="shared" si="0"/>
        <v>0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</row>
    <row r="51" spans="1:44" s="99" customFormat="1" ht="12">
      <c r="A51" s="98">
        <v>47</v>
      </c>
      <c r="B51" s="98" t="s">
        <v>49</v>
      </c>
      <c r="C51" s="20">
        <v>5.21</v>
      </c>
      <c r="D51" s="19">
        <v>4.96</v>
      </c>
      <c r="E51" s="61">
        <v>1</v>
      </c>
      <c r="F51" s="61">
        <v>1</v>
      </c>
      <c r="G51" s="20">
        <v>0.95</v>
      </c>
      <c r="H51" s="59"/>
      <c r="I51" s="20">
        <v>0.1</v>
      </c>
      <c r="J51" s="59"/>
      <c r="K51" s="20">
        <v>0.1</v>
      </c>
      <c r="L51" s="59"/>
      <c r="M51" s="20"/>
      <c r="N51" s="59"/>
      <c r="O51" s="105">
        <f t="shared" si="0"/>
        <v>0</v>
      </c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</row>
    <row r="52" spans="1:44" s="99" customFormat="1" ht="12">
      <c r="A52" s="98">
        <v>48</v>
      </c>
      <c r="B52" s="98" t="s">
        <v>50</v>
      </c>
      <c r="C52" s="20">
        <v>19.5</v>
      </c>
      <c r="D52" s="19">
        <v>19.5</v>
      </c>
      <c r="E52" s="61">
        <v>19.5</v>
      </c>
      <c r="F52" s="61">
        <v>19.5</v>
      </c>
      <c r="G52" s="20">
        <v>19.5</v>
      </c>
      <c r="H52" s="59">
        <v>55.77</v>
      </c>
      <c r="I52" s="20"/>
      <c r="J52" s="59"/>
      <c r="K52" s="20"/>
      <c r="L52" s="59"/>
      <c r="M52" s="20"/>
      <c r="N52" s="59"/>
      <c r="O52" s="105">
        <f t="shared" si="0"/>
        <v>55.77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</row>
    <row r="53" spans="1:44" s="99" customFormat="1" ht="12">
      <c r="A53" s="98">
        <v>49</v>
      </c>
      <c r="B53" s="98" t="s">
        <v>51</v>
      </c>
      <c r="C53" s="20">
        <v>12.06</v>
      </c>
      <c r="D53" s="19">
        <v>10.263999999999999</v>
      </c>
      <c r="E53" s="61">
        <v>1</v>
      </c>
      <c r="F53" s="61">
        <v>1</v>
      </c>
      <c r="G53" s="20">
        <v>0.9</v>
      </c>
      <c r="H53" s="59"/>
      <c r="I53" s="20">
        <v>0.1</v>
      </c>
      <c r="J53" s="59"/>
      <c r="K53" s="20">
        <v>0.1</v>
      </c>
      <c r="L53" s="59"/>
      <c r="M53" s="20"/>
      <c r="N53" s="59"/>
      <c r="O53" s="105">
        <f t="shared" si="0"/>
        <v>0</v>
      </c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</row>
    <row r="54" spans="1:44" s="99" customFormat="1" ht="12">
      <c r="A54" s="98">
        <v>50</v>
      </c>
      <c r="B54" s="98" t="s">
        <v>52</v>
      </c>
      <c r="C54" s="20">
        <v>24.38</v>
      </c>
      <c r="D54" s="19">
        <v>20.239999999999998</v>
      </c>
      <c r="E54" s="61">
        <v>4</v>
      </c>
      <c r="F54" s="61">
        <v>4</v>
      </c>
      <c r="G54" s="20">
        <v>3</v>
      </c>
      <c r="H54" s="59"/>
      <c r="I54" s="20"/>
      <c r="J54" s="59"/>
      <c r="K54" s="20"/>
      <c r="L54" s="59"/>
      <c r="M54" s="20"/>
      <c r="N54" s="59"/>
      <c r="O54" s="105">
        <f t="shared" si="0"/>
        <v>0</v>
      </c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</row>
    <row r="55" spans="1:44" s="99" customFormat="1" ht="12">
      <c r="A55" s="98">
        <v>51</v>
      </c>
      <c r="B55" s="98" t="s">
        <v>53</v>
      </c>
      <c r="C55" s="20">
        <v>6</v>
      </c>
      <c r="D55" s="19">
        <v>6</v>
      </c>
      <c r="E55" s="61">
        <v>0.5</v>
      </c>
      <c r="F55" s="61">
        <v>0.5</v>
      </c>
      <c r="G55" s="20">
        <v>0.5</v>
      </c>
      <c r="H55" s="59">
        <v>4.5</v>
      </c>
      <c r="I55" s="20"/>
      <c r="J55" s="59">
        <v>0.1</v>
      </c>
      <c r="K55" s="20"/>
      <c r="L55" s="59">
        <v>0.01</v>
      </c>
      <c r="M55" s="20"/>
      <c r="N55" s="59">
        <v>0.1</v>
      </c>
      <c r="O55" s="105">
        <f t="shared" si="0"/>
        <v>4.7099999999999991</v>
      </c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</row>
    <row r="56" spans="1:44" s="99" customFormat="1" ht="12">
      <c r="A56" s="98">
        <v>52</v>
      </c>
      <c r="B56" s="98" t="s">
        <v>54</v>
      </c>
      <c r="C56" s="20">
        <v>9.69</v>
      </c>
      <c r="D56" s="19">
        <v>8.9629999999999992</v>
      </c>
      <c r="E56" s="61">
        <v>1</v>
      </c>
      <c r="F56" s="61">
        <v>1</v>
      </c>
      <c r="G56" s="20">
        <v>0.8</v>
      </c>
      <c r="H56" s="59">
        <v>7.2</v>
      </c>
      <c r="I56" s="20">
        <v>0.2</v>
      </c>
      <c r="J56" s="59">
        <v>0.2</v>
      </c>
      <c r="K56" s="20">
        <v>0.2</v>
      </c>
      <c r="L56" s="59">
        <v>0.2</v>
      </c>
      <c r="M56" s="20"/>
      <c r="N56" s="59"/>
      <c r="O56" s="105">
        <f t="shared" si="0"/>
        <v>7.6000000000000005</v>
      </c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</row>
    <row r="57" spans="1:44" s="99" customFormat="1" ht="12">
      <c r="A57" s="98">
        <v>53</v>
      </c>
      <c r="B57" s="98" t="s">
        <v>55</v>
      </c>
      <c r="C57" s="20">
        <v>13.39</v>
      </c>
      <c r="D57" s="19">
        <v>9.31</v>
      </c>
      <c r="E57" s="61">
        <v>1.5</v>
      </c>
      <c r="F57" s="61">
        <v>1.5</v>
      </c>
      <c r="G57" s="20">
        <v>0.7</v>
      </c>
      <c r="H57" s="59"/>
      <c r="I57" s="20">
        <v>0.2</v>
      </c>
      <c r="J57" s="59"/>
      <c r="K57" s="20">
        <v>0.2</v>
      </c>
      <c r="L57" s="59"/>
      <c r="M57" s="20"/>
      <c r="N57" s="59"/>
      <c r="O57" s="105">
        <f t="shared" si="0"/>
        <v>0</v>
      </c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</row>
    <row r="58" spans="1:44" s="99" customFormat="1" ht="12">
      <c r="A58" s="98">
        <v>54</v>
      </c>
      <c r="B58" s="98" t="s">
        <v>56</v>
      </c>
      <c r="C58" s="20">
        <v>10.9</v>
      </c>
      <c r="D58" s="19">
        <v>9.6</v>
      </c>
      <c r="E58" s="61">
        <v>1</v>
      </c>
      <c r="F58" s="61">
        <v>1</v>
      </c>
      <c r="G58" s="20">
        <v>0.9</v>
      </c>
      <c r="H58" s="59"/>
      <c r="I58" s="20"/>
      <c r="J58" s="59"/>
      <c r="K58" s="20"/>
      <c r="L58" s="59"/>
      <c r="M58" s="20"/>
      <c r="N58" s="59"/>
      <c r="O58" s="105">
        <f t="shared" si="0"/>
        <v>0</v>
      </c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</row>
    <row r="59" spans="1:44" s="99" customFormat="1" ht="12">
      <c r="A59" s="98">
        <v>55</v>
      </c>
      <c r="B59" s="98" t="s">
        <v>57</v>
      </c>
      <c r="C59" s="20">
        <v>0.77400000000000002</v>
      </c>
      <c r="D59" s="20">
        <v>0.77400000000000002</v>
      </c>
      <c r="E59" s="61">
        <v>0.2</v>
      </c>
      <c r="F59" s="61">
        <v>0.2</v>
      </c>
      <c r="G59" s="20">
        <v>0.2</v>
      </c>
      <c r="H59" s="59"/>
      <c r="I59" s="20"/>
      <c r="J59" s="59"/>
      <c r="K59" s="20"/>
      <c r="L59" s="59"/>
      <c r="M59" s="20"/>
      <c r="N59" s="59"/>
      <c r="O59" s="105">
        <f t="shared" si="0"/>
        <v>0</v>
      </c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</row>
    <row r="60" spans="1:44" s="99" customFormat="1" ht="12">
      <c r="A60" s="98">
        <v>56</v>
      </c>
      <c r="B60" s="98" t="s">
        <v>131</v>
      </c>
      <c r="C60" s="20"/>
      <c r="D60" s="20"/>
      <c r="E60" s="61"/>
      <c r="F60" s="61"/>
      <c r="G60" s="20"/>
      <c r="H60" s="59">
        <v>186.9</v>
      </c>
      <c r="I60" s="20"/>
      <c r="J60" s="59">
        <v>5.17</v>
      </c>
      <c r="K60" s="20"/>
      <c r="L60" s="59">
        <v>3.67</v>
      </c>
      <c r="M60" s="20"/>
      <c r="N60" s="59">
        <v>1.72</v>
      </c>
      <c r="O60" s="105">
        <f t="shared" si="0"/>
        <v>197.45999999999998</v>
      </c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</row>
    <row r="61" spans="1:44" s="113" customFormat="1" ht="12">
      <c r="A61" s="108"/>
      <c r="B61" s="108" t="s">
        <v>58</v>
      </c>
      <c r="C61" s="49">
        <f>SUM(C5:C59)</f>
        <v>805.02</v>
      </c>
      <c r="D61" s="49">
        <f>SUM(D5:D59)</f>
        <v>704.88600000000008</v>
      </c>
      <c r="E61" s="49">
        <f>SUM(E5:E59)</f>
        <v>118.50000000000001</v>
      </c>
      <c r="F61" s="49">
        <f>SUM(F5:F59)</f>
        <v>118.50000000000001</v>
      </c>
      <c r="G61" s="49">
        <f>SUM(G5:G59)</f>
        <v>100.01000000000002</v>
      </c>
      <c r="H61" s="50">
        <f>SUM(H5:H60)</f>
        <v>352.77</v>
      </c>
      <c r="I61" s="6">
        <f>SUM(I5:I60)</f>
        <v>8.7199999999999971</v>
      </c>
      <c r="J61" s="6">
        <f t="shared" ref="J61:O61" si="1">SUM(J5:J60)</f>
        <v>8.7199999999999989</v>
      </c>
      <c r="K61" s="6">
        <f t="shared" si="1"/>
        <v>6.4299999999999988</v>
      </c>
      <c r="L61" s="6">
        <f t="shared" si="1"/>
        <v>6.43</v>
      </c>
      <c r="M61" s="6">
        <f t="shared" si="1"/>
        <v>3.2200000000000006</v>
      </c>
      <c r="N61" s="6">
        <f t="shared" si="1"/>
        <v>3.2199999999999998</v>
      </c>
      <c r="O61" s="105">
        <f t="shared" si="1"/>
        <v>371.14</v>
      </c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</row>
    <row r="62" spans="1:44" s="99" customFormat="1" ht="11.45" customHeight="1"/>
    <row r="63" spans="1:44" s="99" customFormat="1" ht="11.45" customHeight="1"/>
  </sheetData>
  <mergeCells count="10">
    <mergeCell ref="I3:J3"/>
    <mergeCell ref="O2:O3"/>
    <mergeCell ref="A1:M1"/>
    <mergeCell ref="A2:A4"/>
    <mergeCell ref="B2:B4"/>
    <mergeCell ref="C3:D3"/>
    <mergeCell ref="E3:G3"/>
    <mergeCell ref="E2:N2"/>
    <mergeCell ref="M3:N3"/>
    <mergeCell ref="K3:L3"/>
  </mergeCells>
  <phoneticPr fontId="20" type="noConversion"/>
  <pageMargins left="0" right="0" top="0" bottom="0" header="0" footer="0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U61"/>
  <sheetViews>
    <sheetView tabSelected="1" zoomScaleNormal="100" workbookViewId="0">
      <pane xSplit="4" ySplit="5" topLeftCell="E24" activePane="bottomRight" state="frozen"/>
      <selection activeCell="A45" sqref="A45:IV45"/>
      <selection pane="topRight" activeCell="A45" sqref="A45:IV45"/>
      <selection pane="bottomLeft" activeCell="A45" sqref="A45:IV45"/>
      <selection pane="bottomRight" activeCell="K60" sqref="K60:R61"/>
    </sheetView>
  </sheetViews>
  <sheetFormatPr defaultColWidth="4.28515625" defaultRowHeight="11.45" customHeight="1"/>
  <cols>
    <col min="1" max="1" width="3.7109375" style="1" customWidth="1"/>
    <col min="2" max="2" width="13.7109375" style="1" customWidth="1"/>
    <col min="3" max="4" width="6.7109375" style="1" customWidth="1"/>
    <col min="5" max="7" width="8.42578125" style="1" customWidth="1"/>
    <col min="8" max="8" width="9" style="1" customWidth="1"/>
    <col min="9" max="14" width="9.28515625" style="1" customWidth="1"/>
    <col min="15" max="15" width="9.5703125" style="1" customWidth="1"/>
    <col min="16" max="16" width="10.85546875" style="1" customWidth="1"/>
    <col min="17" max="17" width="11.28515625" style="1" customWidth="1"/>
    <col min="18" max="16384" width="4.28515625" style="2"/>
  </cols>
  <sheetData>
    <row r="1" spans="1:21" ht="19.5" customHeight="1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51"/>
      <c r="Q1" s="40"/>
    </row>
    <row r="2" spans="1:21" ht="12.75" customHeight="1">
      <c r="A2" s="160" t="s">
        <v>0</v>
      </c>
      <c r="B2" s="160" t="s">
        <v>1</v>
      </c>
      <c r="C2" s="16"/>
      <c r="D2" s="16"/>
      <c r="E2" s="160" t="s">
        <v>65</v>
      </c>
      <c r="F2" s="160"/>
      <c r="G2" s="160"/>
      <c r="H2" s="160"/>
      <c r="I2" s="160"/>
      <c r="J2" s="160"/>
      <c r="K2" s="160"/>
      <c r="L2" s="160"/>
      <c r="M2" s="160"/>
      <c r="N2" s="160"/>
      <c r="O2" s="178"/>
      <c r="P2" s="37"/>
      <c r="Q2" s="11"/>
    </row>
    <row r="3" spans="1:21" ht="48.6" customHeight="1">
      <c r="A3" s="177"/>
      <c r="B3" s="160"/>
      <c r="C3" s="160" t="s">
        <v>82</v>
      </c>
      <c r="D3" s="160"/>
      <c r="E3" s="173" t="s">
        <v>80</v>
      </c>
      <c r="F3" s="174"/>
      <c r="G3" s="165"/>
      <c r="H3" s="166" t="s">
        <v>88</v>
      </c>
      <c r="I3" s="166"/>
      <c r="J3" s="39" t="s">
        <v>92</v>
      </c>
      <c r="K3" s="173" t="s">
        <v>114</v>
      </c>
      <c r="L3" s="179"/>
      <c r="M3" s="173" t="s">
        <v>115</v>
      </c>
      <c r="N3" s="165"/>
      <c r="O3" s="173" t="s">
        <v>110</v>
      </c>
      <c r="P3" s="165"/>
      <c r="Q3" s="13" t="s">
        <v>107</v>
      </c>
    </row>
    <row r="4" spans="1:21" s="118" customFormat="1" ht="53.25" customHeight="1">
      <c r="A4" s="177"/>
      <c r="B4" s="160"/>
      <c r="C4" s="115" t="s">
        <v>59</v>
      </c>
      <c r="D4" s="115" t="s">
        <v>61</v>
      </c>
      <c r="E4" s="115" t="s">
        <v>59</v>
      </c>
      <c r="F4" s="115" t="s">
        <v>61</v>
      </c>
      <c r="G4" s="115" t="s">
        <v>106</v>
      </c>
      <c r="H4" s="115" t="s">
        <v>111</v>
      </c>
      <c r="I4" s="115" t="s">
        <v>61</v>
      </c>
      <c r="J4" s="116" t="s">
        <v>84</v>
      </c>
      <c r="K4" s="116" t="s">
        <v>113</v>
      </c>
      <c r="L4" s="116" t="s">
        <v>84</v>
      </c>
      <c r="M4" s="116" t="s">
        <v>113</v>
      </c>
      <c r="N4" s="116" t="s">
        <v>84</v>
      </c>
      <c r="O4" s="117" t="s">
        <v>113</v>
      </c>
      <c r="P4" s="116" t="s">
        <v>97</v>
      </c>
      <c r="Q4" s="116" t="s">
        <v>112</v>
      </c>
    </row>
    <row r="5" spans="1:21" s="118" customFormat="1" ht="12.75">
      <c r="A5" s="98">
        <v>1</v>
      </c>
      <c r="B5" s="98" t="s">
        <v>3</v>
      </c>
      <c r="C5" s="20">
        <v>0.34300000000000003</v>
      </c>
      <c r="D5" s="19">
        <v>0.34300000000000003</v>
      </c>
      <c r="E5" s="19">
        <v>5.0000000000000001E-3</v>
      </c>
      <c r="F5" s="19">
        <v>5.0000000000000001E-3</v>
      </c>
      <c r="G5" s="19"/>
      <c r="H5" s="20"/>
      <c r="I5" s="20">
        <v>0</v>
      </c>
      <c r="J5" s="20"/>
      <c r="K5" s="20"/>
      <c r="L5" s="59"/>
      <c r="M5" s="20"/>
      <c r="N5" s="20"/>
      <c r="O5" s="119"/>
      <c r="P5" s="119"/>
      <c r="Q5" s="84">
        <f>G5+J5+L5+N5+P5</f>
        <v>0</v>
      </c>
      <c r="R5" s="120"/>
      <c r="S5" s="120"/>
      <c r="T5" s="120"/>
      <c r="U5" s="120"/>
    </row>
    <row r="6" spans="1:21" s="118" customFormat="1" ht="12.75">
      <c r="A6" s="98">
        <v>2</v>
      </c>
      <c r="B6" s="98" t="s">
        <v>4</v>
      </c>
      <c r="C6" s="20">
        <v>2.7480000000000002</v>
      </c>
      <c r="D6" s="20">
        <v>0.80800000000000005</v>
      </c>
      <c r="E6" s="20">
        <v>0.02</v>
      </c>
      <c r="F6" s="20">
        <v>1.6E-2</v>
      </c>
      <c r="G6" s="20"/>
      <c r="H6" s="20">
        <v>0.1</v>
      </c>
      <c r="I6" s="20">
        <v>0</v>
      </c>
      <c r="J6" s="20">
        <v>0.1</v>
      </c>
      <c r="K6" s="20">
        <v>0.1</v>
      </c>
      <c r="L6" s="59">
        <v>0.1</v>
      </c>
      <c r="M6" s="20">
        <v>0.1</v>
      </c>
      <c r="N6" s="20">
        <v>0.1</v>
      </c>
      <c r="O6" s="103">
        <v>0.01</v>
      </c>
      <c r="P6" s="103"/>
      <c r="Q6" s="84">
        <f t="shared" ref="Q6:Q60" si="0">G6+J6+L6+N6+P6</f>
        <v>0.30000000000000004</v>
      </c>
      <c r="R6" s="120"/>
      <c r="S6" s="120"/>
      <c r="T6" s="120"/>
      <c r="U6" s="120"/>
    </row>
    <row r="7" spans="1:21" s="118" customFormat="1" ht="12.75">
      <c r="A7" s="98">
        <v>3</v>
      </c>
      <c r="B7" s="98" t="s">
        <v>5</v>
      </c>
      <c r="C7" s="20">
        <v>0.63</v>
      </c>
      <c r="D7" s="19">
        <v>0.63</v>
      </c>
      <c r="E7" s="19">
        <v>0.01</v>
      </c>
      <c r="F7" s="19">
        <v>0.01</v>
      </c>
      <c r="G7" s="19"/>
      <c r="H7" s="20"/>
      <c r="I7" s="20">
        <v>0</v>
      </c>
      <c r="J7" s="20"/>
      <c r="K7" s="20"/>
      <c r="L7" s="59"/>
      <c r="M7" s="20"/>
      <c r="N7" s="20"/>
      <c r="O7" s="103"/>
      <c r="P7" s="103"/>
      <c r="Q7" s="84">
        <f t="shared" si="0"/>
        <v>0</v>
      </c>
      <c r="R7" s="120"/>
      <c r="S7" s="120"/>
      <c r="T7" s="120"/>
      <c r="U7" s="120"/>
    </row>
    <row r="8" spans="1:21" s="118" customFormat="1" ht="12.75">
      <c r="A8" s="98">
        <v>4</v>
      </c>
      <c r="B8" s="98" t="s">
        <v>6</v>
      </c>
      <c r="C8" s="20">
        <v>0.05</v>
      </c>
      <c r="D8" s="19">
        <v>0.05</v>
      </c>
      <c r="E8" s="19">
        <v>5.0000000000000001E-3</v>
      </c>
      <c r="F8" s="19">
        <v>5.0000000000000001E-3</v>
      </c>
      <c r="G8" s="19"/>
      <c r="H8" s="20"/>
      <c r="I8" s="20">
        <v>0</v>
      </c>
      <c r="J8" s="20"/>
      <c r="K8" s="20"/>
      <c r="L8" s="59"/>
      <c r="M8" s="20"/>
      <c r="N8" s="20"/>
      <c r="O8" s="103"/>
      <c r="P8" s="103"/>
      <c r="Q8" s="84">
        <f t="shared" si="0"/>
        <v>0</v>
      </c>
      <c r="R8" s="120"/>
      <c r="S8" s="120"/>
      <c r="T8" s="120"/>
      <c r="U8" s="120"/>
    </row>
    <row r="9" spans="1:21" s="118" customFormat="1" ht="12.75">
      <c r="A9" s="98">
        <v>5</v>
      </c>
      <c r="B9" s="98" t="s">
        <v>7</v>
      </c>
      <c r="C9" s="20">
        <v>20.324000000000002</v>
      </c>
      <c r="D9" s="19">
        <v>2.0049999999999999</v>
      </c>
      <c r="E9" s="19">
        <v>0.03</v>
      </c>
      <c r="F9" s="19">
        <v>0.02</v>
      </c>
      <c r="G9" s="19"/>
      <c r="H9" s="20">
        <v>1</v>
      </c>
      <c r="I9" s="20">
        <v>0</v>
      </c>
      <c r="J9" s="20">
        <v>1</v>
      </c>
      <c r="K9" s="20">
        <v>0.2</v>
      </c>
      <c r="L9" s="59">
        <v>0.2</v>
      </c>
      <c r="M9" s="20"/>
      <c r="N9" s="20"/>
      <c r="O9" s="103">
        <v>0.01</v>
      </c>
      <c r="P9" s="103"/>
      <c r="Q9" s="84">
        <f t="shared" si="0"/>
        <v>1.2</v>
      </c>
      <c r="R9" s="120"/>
      <c r="S9" s="120"/>
      <c r="T9" s="120"/>
      <c r="U9" s="120"/>
    </row>
    <row r="10" spans="1:21" s="118" customFormat="1" ht="12.75">
      <c r="A10" s="98">
        <v>6</v>
      </c>
      <c r="B10" s="98" t="s">
        <v>8</v>
      </c>
      <c r="C10" s="30">
        <v>0.8</v>
      </c>
      <c r="D10" s="30">
        <v>0.8</v>
      </c>
      <c r="E10" s="19">
        <v>1.2E-2</v>
      </c>
      <c r="F10" s="19">
        <v>1.2E-2</v>
      </c>
      <c r="G10" s="19"/>
      <c r="H10" s="20"/>
      <c r="I10" s="20">
        <v>0</v>
      </c>
      <c r="J10" s="20"/>
      <c r="K10" s="20"/>
      <c r="L10" s="59"/>
      <c r="M10" s="20"/>
      <c r="N10" s="20"/>
      <c r="O10" s="103"/>
      <c r="P10" s="103"/>
      <c r="Q10" s="84">
        <f t="shared" si="0"/>
        <v>0</v>
      </c>
      <c r="R10" s="120"/>
      <c r="S10" s="120"/>
      <c r="T10" s="120"/>
      <c r="U10" s="120"/>
    </row>
    <row r="11" spans="1:21" s="118" customFormat="1" ht="12.75">
      <c r="A11" s="98">
        <v>7</v>
      </c>
      <c r="B11" s="98" t="s">
        <v>9</v>
      </c>
      <c r="C11" s="20">
        <v>1</v>
      </c>
      <c r="D11" s="19">
        <v>1</v>
      </c>
      <c r="E11" s="19">
        <v>0.01</v>
      </c>
      <c r="F11" s="19">
        <v>0.01</v>
      </c>
      <c r="G11" s="19"/>
      <c r="H11" s="20"/>
      <c r="I11" s="20">
        <v>0</v>
      </c>
      <c r="J11" s="20"/>
      <c r="K11" s="20"/>
      <c r="L11" s="59"/>
      <c r="M11" s="20"/>
      <c r="N11" s="20"/>
      <c r="O11" s="103"/>
      <c r="P11" s="103"/>
      <c r="Q11" s="84">
        <f t="shared" si="0"/>
        <v>0</v>
      </c>
      <c r="R11" s="120"/>
      <c r="S11" s="120"/>
      <c r="T11" s="120"/>
      <c r="U11" s="120"/>
    </row>
    <row r="12" spans="1:21" s="118" customFormat="1" ht="12.75">
      <c r="A12" s="98">
        <v>8</v>
      </c>
      <c r="B12" s="98" t="s">
        <v>10</v>
      </c>
      <c r="C12" s="20">
        <v>10.81</v>
      </c>
      <c r="D12" s="19">
        <v>0.06</v>
      </c>
      <c r="E12" s="19">
        <v>0.01</v>
      </c>
      <c r="F12" s="19">
        <v>5.0000000000000001E-3</v>
      </c>
      <c r="G12" s="19"/>
      <c r="H12" s="20">
        <v>0.4</v>
      </c>
      <c r="I12" s="20">
        <v>0</v>
      </c>
      <c r="J12" s="20"/>
      <c r="K12" s="20">
        <v>0.2</v>
      </c>
      <c r="L12" s="59"/>
      <c r="M12" s="20">
        <v>0.2</v>
      </c>
      <c r="N12" s="20"/>
      <c r="O12" s="103">
        <v>0.03</v>
      </c>
      <c r="P12" s="103"/>
      <c r="Q12" s="84">
        <f t="shared" si="0"/>
        <v>0</v>
      </c>
      <c r="R12" s="120"/>
      <c r="S12" s="120"/>
      <c r="T12" s="120"/>
      <c r="U12" s="120"/>
    </row>
    <row r="13" spans="1:21" s="118" customFormat="1" ht="12.75">
      <c r="A13" s="98">
        <v>9</v>
      </c>
      <c r="B13" s="98" t="s">
        <v>11</v>
      </c>
      <c r="C13" s="20">
        <v>1.9</v>
      </c>
      <c r="D13" s="19">
        <v>1</v>
      </c>
      <c r="E13" s="19">
        <v>0.02</v>
      </c>
      <c r="F13" s="19">
        <v>5.0000000000000001E-3</v>
      </c>
      <c r="G13" s="19"/>
      <c r="H13" s="20">
        <v>0.2</v>
      </c>
      <c r="I13" s="20">
        <v>0</v>
      </c>
      <c r="J13" s="20">
        <v>0.2</v>
      </c>
      <c r="K13" s="20">
        <v>0.2</v>
      </c>
      <c r="L13" s="59"/>
      <c r="M13" s="20">
        <v>0.2</v>
      </c>
      <c r="N13" s="20">
        <v>0.2</v>
      </c>
      <c r="O13" s="103"/>
      <c r="P13" s="103"/>
      <c r="Q13" s="84">
        <f t="shared" si="0"/>
        <v>0.4</v>
      </c>
      <c r="R13" s="120"/>
      <c r="S13" s="120"/>
      <c r="T13" s="120"/>
      <c r="U13" s="120"/>
    </row>
    <row r="14" spans="1:21" s="118" customFormat="1" ht="12.75">
      <c r="A14" s="98">
        <v>10</v>
      </c>
      <c r="B14" s="98" t="s">
        <v>12</v>
      </c>
      <c r="C14" s="20">
        <v>0.78</v>
      </c>
      <c r="D14" s="19">
        <v>0.78</v>
      </c>
      <c r="E14" s="19">
        <v>5.0000000000000001E-3</v>
      </c>
      <c r="F14" s="19">
        <v>5.0000000000000001E-3</v>
      </c>
      <c r="G14" s="19"/>
      <c r="H14" s="20"/>
      <c r="I14" s="20">
        <v>0</v>
      </c>
      <c r="J14" s="20"/>
      <c r="K14" s="20"/>
      <c r="L14" s="59"/>
      <c r="M14" s="20"/>
      <c r="N14" s="20"/>
      <c r="O14" s="103"/>
      <c r="P14" s="103"/>
      <c r="Q14" s="84">
        <f t="shared" si="0"/>
        <v>0</v>
      </c>
      <c r="R14" s="120"/>
      <c r="S14" s="120"/>
      <c r="T14" s="120"/>
      <c r="U14" s="120"/>
    </row>
    <row r="15" spans="1:21" s="118" customFormat="1" ht="12.75">
      <c r="A15" s="98">
        <v>11</v>
      </c>
      <c r="B15" s="98" t="s">
        <v>13</v>
      </c>
      <c r="C15" s="26">
        <v>1.3</v>
      </c>
      <c r="D15" s="6">
        <v>1.3</v>
      </c>
      <c r="E15" s="121">
        <v>0.01</v>
      </c>
      <c r="F15" s="121">
        <v>0.01</v>
      </c>
      <c r="G15" s="121"/>
      <c r="H15" s="20"/>
      <c r="I15" s="20">
        <v>0</v>
      </c>
      <c r="J15" s="20"/>
      <c r="K15" s="20"/>
      <c r="L15" s="59"/>
      <c r="M15" s="20"/>
      <c r="N15" s="20"/>
      <c r="O15" s="103"/>
      <c r="P15" s="103"/>
      <c r="Q15" s="84">
        <f t="shared" si="0"/>
        <v>0</v>
      </c>
      <c r="R15" s="120"/>
      <c r="S15" s="120"/>
      <c r="T15" s="120"/>
      <c r="U15" s="120"/>
    </row>
    <row r="16" spans="1:21" s="118" customFormat="1" ht="12.75">
      <c r="A16" s="98">
        <v>12</v>
      </c>
      <c r="B16" s="98" t="s">
        <v>14</v>
      </c>
      <c r="C16" s="20">
        <v>0.28000000000000003</v>
      </c>
      <c r="D16" s="19">
        <v>0.28000000000000003</v>
      </c>
      <c r="E16" s="19">
        <v>0.01</v>
      </c>
      <c r="F16" s="19">
        <v>0.01</v>
      </c>
      <c r="G16" s="19"/>
      <c r="H16" s="20"/>
      <c r="I16" s="20">
        <v>0</v>
      </c>
      <c r="J16" s="20"/>
      <c r="K16" s="20"/>
      <c r="L16" s="59"/>
      <c r="M16" s="20"/>
      <c r="N16" s="20"/>
      <c r="O16" s="103"/>
      <c r="P16" s="103"/>
      <c r="Q16" s="84">
        <f t="shared" si="0"/>
        <v>0</v>
      </c>
      <c r="R16" s="120"/>
      <c r="S16" s="120"/>
      <c r="T16" s="120"/>
      <c r="U16" s="120"/>
    </row>
    <row r="17" spans="1:21" s="118" customFormat="1" ht="12.75">
      <c r="A17" s="98">
        <v>13</v>
      </c>
      <c r="B17" s="98" t="s">
        <v>15</v>
      </c>
      <c r="C17" s="20">
        <v>16.25</v>
      </c>
      <c r="D17" s="19">
        <v>2.13</v>
      </c>
      <c r="E17" s="19">
        <v>0.03</v>
      </c>
      <c r="F17" s="19">
        <v>0.01</v>
      </c>
      <c r="G17" s="19"/>
      <c r="H17" s="20">
        <v>0.3</v>
      </c>
      <c r="I17" s="20">
        <v>0</v>
      </c>
      <c r="J17" s="20"/>
      <c r="K17" s="20">
        <v>0.1</v>
      </c>
      <c r="L17" s="59"/>
      <c r="M17" s="20">
        <v>0.05</v>
      </c>
      <c r="N17" s="20"/>
      <c r="O17" s="103">
        <v>0.02</v>
      </c>
      <c r="P17" s="103"/>
      <c r="Q17" s="84">
        <f t="shared" si="0"/>
        <v>0</v>
      </c>
      <c r="R17" s="120"/>
      <c r="S17" s="120"/>
      <c r="T17" s="120"/>
      <c r="U17" s="120"/>
    </row>
    <row r="18" spans="1:21" s="118" customFormat="1" ht="12.75">
      <c r="A18" s="98">
        <v>14</v>
      </c>
      <c r="B18" s="98" t="s">
        <v>16</v>
      </c>
      <c r="C18" s="26">
        <v>151.30000000000001</v>
      </c>
      <c r="D18" s="6">
        <v>0.18</v>
      </c>
      <c r="E18" s="33">
        <v>0.08</v>
      </c>
      <c r="F18" s="33">
        <v>0.03</v>
      </c>
      <c r="G18" s="33"/>
      <c r="H18" s="20">
        <v>3</v>
      </c>
      <c r="I18" s="20">
        <v>0</v>
      </c>
      <c r="J18" s="20">
        <v>3</v>
      </c>
      <c r="K18" s="20">
        <v>0.6</v>
      </c>
      <c r="L18" s="59"/>
      <c r="M18" s="20">
        <v>0.6</v>
      </c>
      <c r="N18" s="20">
        <v>0.6</v>
      </c>
      <c r="O18" s="103">
        <v>0.05</v>
      </c>
      <c r="P18" s="103"/>
      <c r="Q18" s="84">
        <f t="shared" si="0"/>
        <v>3.6</v>
      </c>
      <c r="R18" s="120"/>
      <c r="S18" s="120"/>
      <c r="T18" s="120"/>
      <c r="U18" s="120"/>
    </row>
    <row r="19" spans="1:21" s="118" customFormat="1" ht="12.75">
      <c r="A19" s="98">
        <v>15</v>
      </c>
      <c r="B19" s="98" t="s">
        <v>17</v>
      </c>
      <c r="C19" s="20">
        <v>0.25</v>
      </c>
      <c r="D19" s="19">
        <v>0.25</v>
      </c>
      <c r="E19" s="19">
        <v>0.01</v>
      </c>
      <c r="F19" s="19">
        <v>0.01</v>
      </c>
      <c r="G19" s="19"/>
      <c r="H19" s="20"/>
      <c r="I19" s="20">
        <v>0</v>
      </c>
      <c r="J19" s="20"/>
      <c r="K19" s="20"/>
      <c r="L19" s="59"/>
      <c r="M19" s="20"/>
      <c r="N19" s="20"/>
      <c r="O19" s="103"/>
      <c r="P19" s="103"/>
      <c r="Q19" s="84">
        <f t="shared" si="0"/>
        <v>0</v>
      </c>
      <c r="R19" s="120"/>
      <c r="S19" s="120"/>
      <c r="T19" s="120"/>
      <c r="U19" s="120"/>
    </row>
    <row r="20" spans="1:21" s="118" customFormat="1" ht="12.75">
      <c r="A20" s="98">
        <v>16</v>
      </c>
      <c r="B20" s="98" t="s">
        <v>18</v>
      </c>
      <c r="C20" s="20">
        <v>0</v>
      </c>
      <c r="D20" s="19">
        <v>0</v>
      </c>
      <c r="E20" s="19">
        <v>0</v>
      </c>
      <c r="F20" s="19">
        <v>0</v>
      </c>
      <c r="G20" s="19"/>
      <c r="H20" s="20"/>
      <c r="I20" s="20">
        <v>0</v>
      </c>
      <c r="J20" s="20"/>
      <c r="K20" s="20"/>
      <c r="L20" s="59"/>
      <c r="M20" s="20"/>
      <c r="N20" s="20"/>
      <c r="O20" s="103"/>
      <c r="P20" s="103"/>
      <c r="Q20" s="84">
        <f t="shared" si="0"/>
        <v>0</v>
      </c>
      <c r="R20" s="120"/>
      <c r="S20" s="120"/>
      <c r="T20" s="120"/>
      <c r="U20" s="120"/>
    </row>
    <row r="21" spans="1:21" s="118" customFormat="1" ht="12.75">
      <c r="A21" s="98">
        <v>17</v>
      </c>
      <c r="B21" s="98" t="s">
        <v>19</v>
      </c>
      <c r="C21" s="20">
        <v>0.29599999999999999</v>
      </c>
      <c r="D21" s="19">
        <v>0.29599999999999999</v>
      </c>
      <c r="E21" s="19">
        <v>5.0000000000000001E-3</v>
      </c>
      <c r="F21" s="19">
        <v>5.0000000000000001E-3</v>
      </c>
      <c r="G21" s="19"/>
      <c r="H21" s="20"/>
      <c r="I21" s="20">
        <v>0</v>
      </c>
      <c r="J21" s="20"/>
      <c r="K21" s="20"/>
      <c r="L21" s="59"/>
      <c r="M21" s="20"/>
      <c r="N21" s="20"/>
      <c r="O21" s="103"/>
      <c r="P21" s="103"/>
      <c r="Q21" s="84">
        <f t="shared" si="0"/>
        <v>0</v>
      </c>
      <c r="R21" s="120"/>
      <c r="S21" s="120"/>
      <c r="T21" s="120"/>
      <c r="U21" s="120"/>
    </row>
    <row r="22" spans="1:21" s="118" customFormat="1" ht="12.75">
      <c r="A22" s="98">
        <v>18</v>
      </c>
      <c r="B22" s="98" t="s">
        <v>20</v>
      </c>
      <c r="C22" s="20"/>
      <c r="D22" s="19"/>
      <c r="E22" s="19"/>
      <c r="F22" s="19"/>
      <c r="G22" s="19"/>
      <c r="H22" s="20"/>
      <c r="I22" s="20">
        <v>0</v>
      </c>
      <c r="J22" s="20"/>
      <c r="K22" s="20"/>
      <c r="L22" s="59"/>
      <c r="M22" s="20"/>
      <c r="N22" s="20"/>
      <c r="O22" s="103"/>
      <c r="P22" s="103"/>
      <c r="Q22" s="84">
        <f t="shared" si="0"/>
        <v>0</v>
      </c>
      <c r="R22" s="120"/>
      <c r="S22" s="120"/>
      <c r="T22" s="120"/>
      <c r="U22" s="120"/>
    </row>
    <row r="23" spans="1:21" s="118" customFormat="1" ht="12.75">
      <c r="A23" s="98">
        <v>19</v>
      </c>
      <c r="B23" s="98" t="s">
        <v>21</v>
      </c>
      <c r="C23" s="20">
        <v>1.28</v>
      </c>
      <c r="D23" s="19">
        <v>1.28</v>
      </c>
      <c r="E23" s="19">
        <v>0.01</v>
      </c>
      <c r="F23" s="19">
        <v>0.01</v>
      </c>
      <c r="G23" s="19"/>
      <c r="H23" s="20"/>
      <c r="I23" s="20">
        <v>0</v>
      </c>
      <c r="J23" s="20"/>
      <c r="K23" s="20"/>
      <c r="L23" s="59"/>
      <c r="M23" s="20"/>
      <c r="N23" s="20"/>
      <c r="O23" s="103"/>
      <c r="P23" s="103"/>
      <c r="Q23" s="84">
        <f t="shared" si="0"/>
        <v>0</v>
      </c>
      <c r="R23" s="120"/>
      <c r="S23" s="120"/>
      <c r="T23" s="120"/>
      <c r="U23" s="120"/>
    </row>
    <row r="24" spans="1:21" s="118" customFormat="1" ht="12.75">
      <c r="A24" s="98">
        <v>20</v>
      </c>
      <c r="B24" s="98" t="s">
        <v>22</v>
      </c>
      <c r="C24" s="20">
        <v>1.7849999999999999</v>
      </c>
      <c r="D24" s="19">
        <v>1.7849999999999999</v>
      </c>
      <c r="E24" s="19">
        <v>0.01</v>
      </c>
      <c r="F24" s="19">
        <v>0.01</v>
      </c>
      <c r="G24" s="19"/>
      <c r="H24" s="20"/>
      <c r="I24" s="20">
        <v>0</v>
      </c>
      <c r="J24" s="20"/>
      <c r="K24" s="20"/>
      <c r="L24" s="59"/>
      <c r="M24" s="20"/>
      <c r="N24" s="20"/>
      <c r="O24" s="103"/>
      <c r="P24" s="103"/>
      <c r="Q24" s="84">
        <f t="shared" si="0"/>
        <v>0</v>
      </c>
      <c r="R24" s="120"/>
      <c r="S24" s="120"/>
      <c r="T24" s="120"/>
      <c r="U24" s="120"/>
    </row>
    <row r="25" spans="1:21" s="118" customFormat="1" ht="12.75">
      <c r="A25" s="98">
        <v>21</v>
      </c>
      <c r="B25" s="98" t="s">
        <v>23</v>
      </c>
      <c r="C25" s="20">
        <v>8.6</v>
      </c>
      <c r="D25" s="19">
        <v>1.5</v>
      </c>
      <c r="E25" s="19">
        <v>0.01</v>
      </c>
      <c r="F25" s="19">
        <v>5.0000000000000001E-3</v>
      </c>
      <c r="G25" s="19"/>
      <c r="H25" s="20">
        <v>0.8</v>
      </c>
      <c r="I25" s="20">
        <v>0</v>
      </c>
      <c r="J25" s="20"/>
      <c r="K25" s="20">
        <v>0.2</v>
      </c>
      <c r="L25" s="59"/>
      <c r="M25" s="20">
        <v>0.2</v>
      </c>
      <c r="N25" s="20"/>
      <c r="O25" s="103">
        <v>0.1</v>
      </c>
      <c r="P25" s="103"/>
      <c r="Q25" s="84">
        <f t="shared" si="0"/>
        <v>0</v>
      </c>
      <c r="R25" s="120"/>
      <c r="S25" s="120"/>
      <c r="T25" s="120"/>
      <c r="U25" s="120"/>
    </row>
    <row r="26" spans="1:21" s="118" customFormat="1" ht="12.75">
      <c r="A26" s="98">
        <v>22</v>
      </c>
      <c r="B26" s="98" t="s">
        <v>24</v>
      </c>
      <c r="C26" s="20">
        <v>0.3</v>
      </c>
      <c r="D26" s="19">
        <v>0.3</v>
      </c>
      <c r="E26" s="19">
        <v>1.4999999999999999E-2</v>
      </c>
      <c r="F26" s="19">
        <v>1.4999999999999999E-2</v>
      </c>
      <c r="G26" s="19"/>
      <c r="H26" s="20"/>
      <c r="I26" s="20">
        <v>0</v>
      </c>
      <c r="J26" s="20"/>
      <c r="K26" s="20"/>
      <c r="L26" s="59"/>
      <c r="M26" s="20"/>
      <c r="N26" s="20"/>
      <c r="O26" s="103"/>
      <c r="P26" s="103"/>
      <c r="Q26" s="84">
        <f t="shared" si="0"/>
        <v>0</v>
      </c>
      <c r="R26" s="120"/>
      <c r="S26" s="120"/>
      <c r="T26" s="120"/>
      <c r="U26" s="120"/>
    </row>
    <row r="27" spans="1:21" s="118" customFormat="1" ht="12.75">
      <c r="A27" s="98">
        <v>23</v>
      </c>
      <c r="B27" s="98" t="s">
        <v>25</v>
      </c>
      <c r="C27" s="20">
        <v>0.43</v>
      </c>
      <c r="D27" s="19">
        <v>0.43</v>
      </c>
      <c r="E27" s="19">
        <v>5.0000000000000001E-3</v>
      </c>
      <c r="F27" s="19">
        <v>5.0000000000000001E-3</v>
      </c>
      <c r="G27" s="19"/>
      <c r="H27" s="20"/>
      <c r="I27" s="20">
        <v>0</v>
      </c>
      <c r="J27" s="20"/>
      <c r="K27" s="20"/>
      <c r="L27" s="59"/>
      <c r="M27" s="20"/>
      <c r="N27" s="20"/>
      <c r="O27" s="103"/>
      <c r="P27" s="103"/>
      <c r="Q27" s="84">
        <f t="shared" si="0"/>
        <v>0</v>
      </c>
      <c r="R27" s="120"/>
      <c r="S27" s="120"/>
      <c r="T27" s="120"/>
      <c r="U27" s="120"/>
    </row>
    <row r="28" spans="1:21" s="118" customFormat="1" ht="12.75">
      <c r="A28" s="98">
        <v>24</v>
      </c>
      <c r="B28" s="98" t="s">
        <v>26</v>
      </c>
      <c r="C28" s="20">
        <v>0.92</v>
      </c>
      <c r="D28" s="19">
        <v>0.92</v>
      </c>
      <c r="E28" s="19">
        <v>0.01</v>
      </c>
      <c r="F28" s="19">
        <v>0.01</v>
      </c>
      <c r="G28" s="19"/>
      <c r="H28" s="20"/>
      <c r="I28" s="20">
        <v>0</v>
      </c>
      <c r="J28" s="20"/>
      <c r="K28" s="20"/>
      <c r="L28" s="59"/>
      <c r="M28" s="20"/>
      <c r="N28" s="20"/>
      <c r="O28" s="103"/>
      <c r="P28" s="103"/>
      <c r="Q28" s="84">
        <f t="shared" si="0"/>
        <v>0</v>
      </c>
      <c r="R28" s="120"/>
      <c r="S28" s="120"/>
      <c r="T28" s="120"/>
      <c r="U28" s="120"/>
    </row>
    <row r="29" spans="1:21" s="118" customFormat="1" ht="12.75">
      <c r="A29" s="98">
        <v>25</v>
      </c>
      <c r="B29" s="98" t="s">
        <v>27</v>
      </c>
      <c r="C29" s="20">
        <v>0.61399999999999999</v>
      </c>
      <c r="D29" s="19">
        <v>0.61399999999999999</v>
      </c>
      <c r="E29" s="19">
        <v>0.01</v>
      </c>
      <c r="F29" s="19">
        <v>0.01</v>
      </c>
      <c r="G29" s="19"/>
      <c r="H29" s="20"/>
      <c r="I29" s="20">
        <v>0</v>
      </c>
      <c r="J29" s="20"/>
      <c r="K29" s="20"/>
      <c r="L29" s="59"/>
      <c r="M29" s="20"/>
      <c r="N29" s="20"/>
      <c r="O29" s="103"/>
      <c r="P29" s="103"/>
      <c r="Q29" s="84">
        <f t="shared" si="0"/>
        <v>0</v>
      </c>
      <c r="R29" s="120"/>
      <c r="S29" s="120"/>
      <c r="T29" s="120"/>
      <c r="U29" s="120"/>
    </row>
    <row r="30" spans="1:21" s="118" customFormat="1" ht="12.75">
      <c r="A30" s="98">
        <v>26</v>
      </c>
      <c r="B30" s="98" t="s">
        <v>28</v>
      </c>
      <c r="C30" s="20">
        <v>1.6</v>
      </c>
      <c r="D30" s="19"/>
      <c r="E30" s="19">
        <v>1.4999999999999999E-2</v>
      </c>
      <c r="F30" s="19">
        <v>0.01</v>
      </c>
      <c r="G30" s="19"/>
      <c r="H30" s="20"/>
      <c r="I30" s="20">
        <v>0</v>
      </c>
      <c r="J30" s="20"/>
      <c r="K30" s="20"/>
      <c r="L30" s="59"/>
      <c r="M30" s="20"/>
      <c r="N30" s="20"/>
      <c r="O30" s="103"/>
      <c r="P30" s="103"/>
      <c r="Q30" s="84">
        <f t="shared" si="0"/>
        <v>0</v>
      </c>
      <c r="R30" s="120"/>
      <c r="S30" s="120"/>
      <c r="T30" s="120"/>
      <c r="U30" s="120"/>
    </row>
    <row r="31" spans="1:21" s="118" customFormat="1" ht="12.75">
      <c r="A31" s="98">
        <v>27</v>
      </c>
      <c r="B31" s="98" t="s">
        <v>29</v>
      </c>
      <c r="C31" s="20">
        <v>2.9660000000000002</v>
      </c>
      <c r="D31" s="19">
        <v>0.46</v>
      </c>
      <c r="E31" s="19">
        <v>0.01</v>
      </c>
      <c r="F31" s="19">
        <v>0</v>
      </c>
      <c r="G31" s="19"/>
      <c r="H31" s="20">
        <v>0.1</v>
      </c>
      <c r="I31" s="20">
        <v>0</v>
      </c>
      <c r="J31" s="20">
        <v>0.1</v>
      </c>
      <c r="K31" s="20">
        <v>0.1</v>
      </c>
      <c r="L31" s="59"/>
      <c r="M31" s="20">
        <v>0.1</v>
      </c>
      <c r="N31" s="20">
        <v>0.1</v>
      </c>
      <c r="O31" s="103">
        <v>0.1</v>
      </c>
      <c r="P31" s="103"/>
      <c r="Q31" s="84">
        <f t="shared" si="0"/>
        <v>0.2</v>
      </c>
      <c r="R31" s="120"/>
      <c r="S31" s="120"/>
      <c r="T31" s="120"/>
      <c r="U31" s="120"/>
    </row>
    <row r="32" spans="1:21" s="118" customFormat="1" ht="12.75">
      <c r="A32" s="98">
        <v>28</v>
      </c>
      <c r="B32" s="98" t="s">
        <v>30</v>
      </c>
      <c r="C32" s="20">
        <v>2.2799999999999998</v>
      </c>
      <c r="D32" s="19">
        <v>0.71399999999999997</v>
      </c>
      <c r="E32" s="19">
        <v>0.02</v>
      </c>
      <c r="F32" s="19">
        <v>0</v>
      </c>
      <c r="G32" s="19"/>
      <c r="H32" s="20">
        <v>0.1</v>
      </c>
      <c r="I32" s="20">
        <v>0</v>
      </c>
      <c r="J32" s="20"/>
      <c r="K32" s="20">
        <v>0.1</v>
      </c>
      <c r="L32" s="59"/>
      <c r="M32" s="20">
        <v>0.1</v>
      </c>
      <c r="N32" s="20"/>
      <c r="O32" s="103">
        <v>0.04</v>
      </c>
      <c r="P32" s="103"/>
      <c r="Q32" s="84">
        <f t="shared" si="0"/>
        <v>0</v>
      </c>
      <c r="R32" s="120"/>
      <c r="S32" s="120"/>
      <c r="T32" s="120"/>
      <c r="U32" s="120"/>
    </row>
    <row r="33" spans="1:21" s="118" customFormat="1" ht="12.75">
      <c r="A33" s="98">
        <v>29</v>
      </c>
      <c r="B33" s="98" t="s">
        <v>31</v>
      </c>
      <c r="C33" s="20">
        <v>2.2999999999999998</v>
      </c>
      <c r="D33" s="19">
        <v>1.75</v>
      </c>
      <c r="E33" s="19">
        <v>0.01</v>
      </c>
      <c r="F33" s="19">
        <v>0.01</v>
      </c>
      <c r="G33" s="19"/>
      <c r="H33" s="20"/>
      <c r="I33" s="20">
        <v>0</v>
      </c>
      <c r="J33" s="20"/>
      <c r="K33" s="20"/>
      <c r="L33" s="59"/>
      <c r="M33" s="20"/>
      <c r="N33" s="20"/>
      <c r="O33" s="103"/>
      <c r="P33" s="103"/>
      <c r="Q33" s="84">
        <f t="shared" si="0"/>
        <v>0</v>
      </c>
      <c r="R33" s="120"/>
      <c r="S33" s="120"/>
      <c r="T33" s="120"/>
      <c r="U33" s="120"/>
    </row>
    <row r="34" spans="1:21" s="118" customFormat="1" ht="12.75">
      <c r="A34" s="98">
        <v>30</v>
      </c>
      <c r="B34" s="98" t="s">
        <v>32</v>
      </c>
      <c r="C34" s="20">
        <v>1.7</v>
      </c>
      <c r="D34" s="19">
        <v>1.7</v>
      </c>
      <c r="E34" s="19">
        <v>0.03</v>
      </c>
      <c r="F34" s="19">
        <v>0.03</v>
      </c>
      <c r="G34" s="19"/>
      <c r="H34" s="20"/>
      <c r="I34" s="20">
        <v>0</v>
      </c>
      <c r="J34" s="20"/>
      <c r="K34" s="20"/>
      <c r="L34" s="59"/>
      <c r="M34" s="20"/>
      <c r="N34" s="20"/>
      <c r="O34" s="103"/>
      <c r="P34" s="103"/>
      <c r="Q34" s="84">
        <f t="shared" si="0"/>
        <v>0</v>
      </c>
      <c r="R34" s="120"/>
      <c r="S34" s="120"/>
      <c r="T34" s="120"/>
      <c r="U34" s="120"/>
    </row>
    <row r="35" spans="1:21" s="118" customFormat="1" ht="12.75">
      <c r="A35" s="98">
        <v>31</v>
      </c>
      <c r="B35" s="98" t="s">
        <v>33</v>
      </c>
      <c r="C35" s="20">
        <v>1</v>
      </c>
      <c r="D35" s="19">
        <v>1</v>
      </c>
      <c r="E35" s="19">
        <v>0.02</v>
      </c>
      <c r="F35" s="19">
        <v>0.02</v>
      </c>
      <c r="G35" s="19"/>
      <c r="H35" s="20"/>
      <c r="I35" s="20">
        <v>0</v>
      </c>
      <c r="J35" s="20"/>
      <c r="K35" s="20"/>
      <c r="L35" s="59"/>
      <c r="M35" s="20"/>
      <c r="N35" s="20"/>
      <c r="O35" s="103"/>
      <c r="P35" s="103"/>
      <c r="Q35" s="84">
        <f t="shared" si="0"/>
        <v>0</v>
      </c>
      <c r="R35" s="120"/>
      <c r="S35" s="120"/>
      <c r="T35" s="120"/>
      <c r="U35" s="120"/>
    </row>
    <row r="36" spans="1:21" s="118" customFormat="1" ht="12.75">
      <c r="A36" s="98">
        <v>32</v>
      </c>
      <c r="B36" s="98" t="s">
        <v>34</v>
      </c>
      <c r="C36" s="20">
        <v>0.01</v>
      </c>
      <c r="D36" s="19">
        <v>0.01</v>
      </c>
      <c r="E36" s="19">
        <v>5.0000000000000001E-3</v>
      </c>
      <c r="F36" s="19">
        <v>5.0000000000000001E-3</v>
      </c>
      <c r="G36" s="19"/>
      <c r="H36" s="20"/>
      <c r="I36" s="20">
        <v>0</v>
      </c>
      <c r="J36" s="20"/>
      <c r="K36" s="20"/>
      <c r="L36" s="59"/>
      <c r="M36" s="20"/>
      <c r="N36" s="20"/>
      <c r="O36" s="103"/>
      <c r="P36" s="103"/>
      <c r="Q36" s="84">
        <f t="shared" si="0"/>
        <v>0</v>
      </c>
      <c r="R36" s="120"/>
      <c r="S36" s="120"/>
      <c r="T36" s="120"/>
      <c r="U36" s="120"/>
    </row>
    <row r="37" spans="1:21" s="118" customFormat="1" ht="12.75">
      <c r="A37" s="98">
        <v>33</v>
      </c>
      <c r="B37" s="98" t="s">
        <v>35</v>
      </c>
      <c r="C37" s="26">
        <v>0.39</v>
      </c>
      <c r="D37" s="6">
        <v>0.39</v>
      </c>
      <c r="E37" s="19">
        <v>5.0000000000000001E-3</v>
      </c>
      <c r="F37" s="19">
        <v>5.0000000000000001E-3</v>
      </c>
      <c r="G37" s="19"/>
      <c r="H37" s="20"/>
      <c r="I37" s="20">
        <v>0</v>
      </c>
      <c r="J37" s="20"/>
      <c r="K37" s="20"/>
      <c r="L37" s="59"/>
      <c r="M37" s="20"/>
      <c r="N37" s="20"/>
      <c r="O37" s="103"/>
      <c r="P37" s="103"/>
      <c r="Q37" s="84">
        <f t="shared" si="0"/>
        <v>0</v>
      </c>
      <c r="R37" s="120"/>
      <c r="S37" s="120"/>
      <c r="T37" s="120"/>
      <c r="U37" s="120"/>
    </row>
    <row r="38" spans="1:21" s="118" customFormat="1" ht="12.75">
      <c r="A38" s="98">
        <v>34</v>
      </c>
      <c r="B38" s="98" t="s">
        <v>36</v>
      </c>
      <c r="C38" s="20">
        <v>1.58</v>
      </c>
      <c r="D38" s="19">
        <v>7.4999999999999997E-2</v>
      </c>
      <c r="E38" s="19">
        <v>0.01</v>
      </c>
      <c r="F38" s="19">
        <v>5.0000000000000001E-3</v>
      </c>
      <c r="G38" s="19"/>
      <c r="H38" s="20">
        <v>0.1</v>
      </c>
      <c r="I38" s="20">
        <v>0</v>
      </c>
      <c r="J38" s="20"/>
      <c r="K38" s="20"/>
      <c r="L38" s="59"/>
      <c r="M38" s="20"/>
      <c r="N38" s="20"/>
      <c r="O38" s="103"/>
      <c r="P38" s="103"/>
      <c r="Q38" s="84">
        <f t="shared" si="0"/>
        <v>0</v>
      </c>
      <c r="R38" s="120"/>
      <c r="S38" s="120"/>
      <c r="T38" s="120"/>
      <c r="U38" s="120"/>
    </row>
    <row r="39" spans="1:21" s="118" customFormat="1" ht="12.75">
      <c r="A39" s="98">
        <v>35</v>
      </c>
      <c r="B39" s="98" t="s">
        <v>37</v>
      </c>
      <c r="C39" s="20">
        <v>0.43</v>
      </c>
      <c r="D39" s="20">
        <v>0.43</v>
      </c>
      <c r="E39" s="20">
        <v>5.0000000000000001E-3</v>
      </c>
      <c r="F39" s="20">
        <v>5.0000000000000001E-3</v>
      </c>
      <c r="G39" s="20"/>
      <c r="H39" s="20"/>
      <c r="I39" s="20">
        <v>0</v>
      </c>
      <c r="J39" s="20"/>
      <c r="K39" s="20"/>
      <c r="L39" s="59"/>
      <c r="M39" s="20"/>
      <c r="N39" s="20"/>
      <c r="O39" s="103"/>
      <c r="P39" s="103"/>
      <c r="Q39" s="84">
        <f t="shared" si="0"/>
        <v>0</v>
      </c>
      <c r="R39" s="120"/>
      <c r="S39" s="120"/>
      <c r="T39" s="120"/>
      <c r="U39" s="120"/>
    </row>
    <row r="40" spans="1:21" s="118" customFormat="1" ht="12.75">
      <c r="A40" s="98">
        <v>36</v>
      </c>
      <c r="B40" s="98" t="s">
        <v>38</v>
      </c>
      <c r="C40" s="20">
        <v>3.5579999999999998</v>
      </c>
      <c r="D40" s="19">
        <v>3.5579999999999998</v>
      </c>
      <c r="E40" s="19">
        <v>0.02</v>
      </c>
      <c r="F40" s="19">
        <v>0.02</v>
      </c>
      <c r="G40" s="19"/>
      <c r="H40" s="20"/>
      <c r="I40" s="20">
        <v>0</v>
      </c>
      <c r="J40" s="20"/>
      <c r="K40" s="20"/>
      <c r="L40" s="59"/>
      <c r="M40" s="20"/>
      <c r="N40" s="20"/>
      <c r="O40" s="103"/>
      <c r="P40" s="103"/>
      <c r="Q40" s="84">
        <f t="shared" si="0"/>
        <v>0</v>
      </c>
      <c r="R40" s="120"/>
      <c r="S40" s="120"/>
      <c r="T40" s="120"/>
      <c r="U40" s="120"/>
    </row>
    <row r="41" spans="1:21" s="118" customFormat="1" ht="12.75">
      <c r="A41" s="98">
        <v>37</v>
      </c>
      <c r="B41" s="98" t="s">
        <v>39</v>
      </c>
      <c r="C41" s="26">
        <v>2.9</v>
      </c>
      <c r="D41" s="26">
        <v>2.9</v>
      </c>
      <c r="E41" s="19">
        <v>0.03</v>
      </c>
      <c r="F41" s="19">
        <v>0.03</v>
      </c>
      <c r="G41" s="122"/>
      <c r="H41" s="103">
        <v>0.1</v>
      </c>
      <c r="I41" s="20">
        <v>0</v>
      </c>
      <c r="J41" s="20"/>
      <c r="K41" s="123">
        <v>0.1</v>
      </c>
      <c r="L41" s="124"/>
      <c r="M41" s="123"/>
      <c r="N41" s="123"/>
      <c r="O41" s="103"/>
      <c r="P41" s="103"/>
      <c r="Q41" s="84">
        <f t="shared" si="0"/>
        <v>0</v>
      </c>
      <c r="R41" s="120"/>
      <c r="S41" s="120"/>
      <c r="T41" s="120"/>
      <c r="U41" s="120"/>
    </row>
    <row r="42" spans="1:21" s="118" customFormat="1" ht="12.75">
      <c r="A42" s="98">
        <v>38</v>
      </c>
      <c r="B42" s="98" t="s">
        <v>40</v>
      </c>
      <c r="C42" s="20">
        <v>1.9019999999999999</v>
      </c>
      <c r="D42" s="19">
        <v>5.6000000000000001E-2</v>
      </c>
      <c r="E42" s="19">
        <v>5.0000000000000001E-3</v>
      </c>
      <c r="F42" s="19">
        <v>1E-3</v>
      </c>
      <c r="G42" s="19"/>
      <c r="H42" s="20">
        <v>0.1</v>
      </c>
      <c r="I42" s="20">
        <v>0</v>
      </c>
      <c r="J42" s="20"/>
      <c r="K42" s="20">
        <v>0.1</v>
      </c>
      <c r="L42" s="59"/>
      <c r="M42" s="20"/>
      <c r="N42" s="20"/>
      <c r="O42" s="103">
        <v>0.02</v>
      </c>
      <c r="P42" s="103"/>
      <c r="Q42" s="84">
        <f t="shared" si="0"/>
        <v>0</v>
      </c>
      <c r="R42" s="120"/>
      <c r="S42" s="120"/>
      <c r="T42" s="120"/>
      <c r="U42" s="120"/>
    </row>
    <row r="43" spans="1:21" s="118" customFormat="1" ht="12.75">
      <c r="A43" s="98">
        <v>39</v>
      </c>
      <c r="B43" s="98" t="s">
        <v>41</v>
      </c>
      <c r="C43" s="20">
        <v>1</v>
      </c>
      <c r="D43" s="19">
        <v>1</v>
      </c>
      <c r="E43" s="19">
        <v>0.02</v>
      </c>
      <c r="F43" s="19">
        <v>0.02</v>
      </c>
      <c r="G43" s="19"/>
      <c r="H43" s="20"/>
      <c r="I43" s="20">
        <v>0</v>
      </c>
      <c r="J43" s="20"/>
      <c r="K43" s="20"/>
      <c r="L43" s="59"/>
      <c r="M43" s="20"/>
      <c r="N43" s="20"/>
      <c r="O43" s="103"/>
      <c r="P43" s="103"/>
      <c r="Q43" s="84">
        <f t="shared" si="0"/>
        <v>0</v>
      </c>
      <c r="R43" s="120"/>
      <c r="S43" s="120"/>
      <c r="T43" s="120"/>
      <c r="U43" s="120"/>
    </row>
    <row r="44" spans="1:21" s="118" customFormat="1" ht="12.75">
      <c r="A44" s="98">
        <v>40</v>
      </c>
      <c r="B44" s="98" t="s">
        <v>42</v>
      </c>
      <c r="C44" s="20">
        <v>0.83</v>
      </c>
      <c r="D44" s="19"/>
      <c r="E44" s="19">
        <v>0.02</v>
      </c>
      <c r="F44" s="19">
        <v>0.02</v>
      </c>
      <c r="G44" s="19"/>
      <c r="H44" s="20"/>
      <c r="I44" s="20">
        <v>0</v>
      </c>
      <c r="J44" s="20"/>
      <c r="K44" s="20"/>
      <c r="L44" s="59"/>
      <c r="M44" s="20"/>
      <c r="N44" s="20"/>
      <c r="O44" s="103"/>
      <c r="P44" s="103"/>
      <c r="Q44" s="84">
        <f t="shared" si="0"/>
        <v>0</v>
      </c>
      <c r="R44" s="120"/>
      <c r="S44" s="120"/>
      <c r="T44" s="120"/>
      <c r="U44" s="120"/>
    </row>
    <row r="45" spans="1:21" s="118" customFormat="1" ht="12.75">
      <c r="A45" s="98">
        <v>41</v>
      </c>
      <c r="B45" s="98" t="s">
        <v>43</v>
      </c>
      <c r="C45" s="20">
        <v>0.129</v>
      </c>
      <c r="D45" s="19">
        <v>0.129</v>
      </c>
      <c r="E45" s="19">
        <v>5.0000000000000001E-3</v>
      </c>
      <c r="F45" s="19">
        <v>5.0000000000000001E-3</v>
      </c>
      <c r="G45" s="19"/>
      <c r="H45" s="125"/>
      <c r="I45" s="20">
        <v>0</v>
      </c>
      <c r="J45" s="20"/>
      <c r="K45" s="125"/>
      <c r="L45" s="126"/>
      <c r="M45" s="125"/>
      <c r="N45" s="125"/>
      <c r="O45" s="103"/>
      <c r="P45" s="103"/>
      <c r="Q45" s="84">
        <f t="shared" si="0"/>
        <v>0</v>
      </c>
      <c r="R45" s="120"/>
      <c r="S45" s="120"/>
      <c r="T45" s="120"/>
      <c r="U45" s="120"/>
    </row>
    <row r="46" spans="1:21" s="118" customFormat="1" ht="12.75">
      <c r="A46" s="98">
        <v>42</v>
      </c>
      <c r="B46" s="98" t="s">
        <v>44</v>
      </c>
      <c r="C46" s="20">
        <v>0.38</v>
      </c>
      <c r="D46" s="20">
        <v>0.38</v>
      </c>
      <c r="E46" s="19">
        <v>5.0000000000000001E-3</v>
      </c>
      <c r="F46" s="19">
        <v>5.0000000000000001E-3</v>
      </c>
      <c r="G46" s="19"/>
      <c r="H46" s="20"/>
      <c r="I46" s="20">
        <v>0</v>
      </c>
      <c r="J46" s="20"/>
      <c r="K46" s="20"/>
      <c r="L46" s="59"/>
      <c r="M46" s="20"/>
      <c r="N46" s="20"/>
      <c r="O46" s="103"/>
      <c r="P46" s="103"/>
      <c r="Q46" s="84">
        <f t="shared" si="0"/>
        <v>0</v>
      </c>
      <c r="R46" s="120"/>
      <c r="S46" s="120"/>
      <c r="T46" s="120"/>
      <c r="U46" s="120"/>
    </row>
    <row r="47" spans="1:21" s="118" customFormat="1" ht="12.75">
      <c r="A47" s="98">
        <v>43</v>
      </c>
      <c r="B47" s="98" t="s">
        <v>45</v>
      </c>
      <c r="C47" s="20">
        <v>0.17100000000000001</v>
      </c>
      <c r="D47" s="19">
        <v>0.17100000000000001</v>
      </c>
      <c r="E47" s="19">
        <v>0.01</v>
      </c>
      <c r="F47" s="19">
        <v>0.01</v>
      </c>
      <c r="G47" s="19"/>
      <c r="H47" s="20"/>
      <c r="I47" s="20">
        <v>0</v>
      </c>
      <c r="J47" s="20"/>
      <c r="K47" s="20"/>
      <c r="L47" s="59"/>
      <c r="M47" s="20"/>
      <c r="N47" s="20"/>
      <c r="O47" s="103"/>
      <c r="P47" s="103"/>
      <c r="Q47" s="84">
        <f t="shared" si="0"/>
        <v>0</v>
      </c>
      <c r="R47" s="120"/>
      <c r="S47" s="120"/>
      <c r="T47" s="120"/>
      <c r="U47" s="120"/>
    </row>
    <row r="48" spans="1:21" s="118" customFormat="1" ht="12.75">
      <c r="A48" s="98">
        <v>44</v>
      </c>
      <c r="B48" s="98" t="s">
        <v>46</v>
      </c>
      <c r="C48" s="20">
        <v>55.768999999999998</v>
      </c>
      <c r="D48" s="19">
        <v>5.7140000000000004</v>
      </c>
      <c r="E48" s="19">
        <v>0.05</v>
      </c>
      <c r="F48" s="19">
        <v>0.01</v>
      </c>
      <c r="G48" s="19"/>
      <c r="H48" s="101">
        <v>5.5</v>
      </c>
      <c r="I48" s="20">
        <v>0</v>
      </c>
      <c r="J48" s="20">
        <v>5.6</v>
      </c>
      <c r="K48" s="101">
        <v>0.6</v>
      </c>
      <c r="L48" s="127"/>
      <c r="M48" s="101">
        <v>0.5</v>
      </c>
      <c r="N48" s="101">
        <v>0.6</v>
      </c>
      <c r="O48" s="128">
        <v>0.05</v>
      </c>
      <c r="P48" s="128">
        <v>0.1</v>
      </c>
      <c r="Q48" s="84">
        <f t="shared" si="0"/>
        <v>6.2999999999999989</v>
      </c>
      <c r="R48" s="120"/>
      <c r="S48" s="120"/>
      <c r="T48" s="120"/>
      <c r="U48" s="120"/>
    </row>
    <row r="49" spans="1:21" s="118" customFormat="1" ht="12.75">
      <c r="A49" s="98">
        <v>45</v>
      </c>
      <c r="B49" s="98" t="s">
        <v>47</v>
      </c>
      <c r="C49" s="20">
        <v>1.25</v>
      </c>
      <c r="D49" s="19">
        <v>1.25</v>
      </c>
      <c r="E49" s="19">
        <v>0.01</v>
      </c>
      <c r="F49" s="19">
        <v>0.01</v>
      </c>
      <c r="G49" s="19"/>
      <c r="H49" s="20"/>
      <c r="I49" s="20">
        <v>0</v>
      </c>
      <c r="J49" s="20"/>
      <c r="K49" s="20"/>
      <c r="L49" s="59"/>
      <c r="M49" s="20"/>
      <c r="N49" s="20"/>
      <c r="O49" s="103"/>
      <c r="P49" s="103"/>
      <c r="Q49" s="84">
        <f t="shared" si="0"/>
        <v>0</v>
      </c>
      <c r="R49" s="120"/>
      <c r="S49" s="120"/>
      <c r="T49" s="120"/>
      <c r="U49" s="120"/>
    </row>
    <row r="50" spans="1:21" s="118" customFormat="1" ht="12.75">
      <c r="A50" s="98">
        <v>46</v>
      </c>
      <c r="B50" s="98" t="s">
        <v>48</v>
      </c>
      <c r="C50" s="20">
        <v>0.34</v>
      </c>
      <c r="D50" s="19">
        <v>0.27</v>
      </c>
      <c r="E50" s="19">
        <v>0.01</v>
      </c>
      <c r="F50" s="19">
        <v>0.01</v>
      </c>
      <c r="G50" s="19"/>
      <c r="H50" s="20"/>
      <c r="I50" s="20">
        <v>0</v>
      </c>
      <c r="J50" s="20"/>
      <c r="K50" s="20"/>
      <c r="L50" s="59"/>
      <c r="M50" s="20"/>
      <c r="N50" s="20"/>
      <c r="O50" s="103"/>
      <c r="P50" s="103"/>
      <c r="Q50" s="84">
        <f t="shared" si="0"/>
        <v>0</v>
      </c>
      <c r="R50" s="120"/>
      <c r="S50" s="120"/>
      <c r="T50" s="120"/>
      <c r="U50" s="120"/>
    </row>
    <row r="51" spans="1:21" s="118" customFormat="1" ht="12.75">
      <c r="A51" s="98">
        <v>47</v>
      </c>
      <c r="B51" s="98" t="s">
        <v>49</v>
      </c>
      <c r="C51" s="20">
        <v>2.9</v>
      </c>
      <c r="D51" s="19">
        <v>1.33</v>
      </c>
      <c r="E51" s="19">
        <v>0.01</v>
      </c>
      <c r="F51" s="19">
        <v>0.01</v>
      </c>
      <c r="G51" s="19"/>
      <c r="H51" s="20">
        <v>2.5000000000000001E-2</v>
      </c>
      <c r="I51" s="20">
        <v>0</v>
      </c>
      <c r="J51" s="20"/>
      <c r="K51" s="20"/>
      <c r="L51" s="59"/>
      <c r="M51" s="20"/>
      <c r="N51" s="20"/>
      <c r="O51" s="103"/>
      <c r="P51" s="103"/>
      <c r="Q51" s="84">
        <f t="shared" si="0"/>
        <v>0</v>
      </c>
      <c r="R51" s="120"/>
      <c r="S51" s="120"/>
      <c r="T51" s="120"/>
      <c r="U51" s="120"/>
    </row>
    <row r="52" spans="1:21" s="118" customFormat="1" ht="12.75">
      <c r="A52" s="98">
        <v>48</v>
      </c>
      <c r="B52" s="98" t="s">
        <v>50</v>
      </c>
      <c r="C52" s="20">
        <v>0.4</v>
      </c>
      <c r="D52" s="19">
        <v>0.4</v>
      </c>
      <c r="E52" s="19">
        <v>5.0000000000000001E-3</v>
      </c>
      <c r="F52" s="19">
        <v>5.0000000000000001E-3</v>
      </c>
      <c r="G52" s="19"/>
      <c r="H52" s="20"/>
      <c r="I52" s="20">
        <v>0</v>
      </c>
      <c r="J52" s="20"/>
      <c r="K52" s="20"/>
      <c r="L52" s="59"/>
      <c r="M52" s="20"/>
      <c r="N52" s="20"/>
      <c r="O52" s="103"/>
      <c r="P52" s="103"/>
      <c r="Q52" s="84">
        <f t="shared" si="0"/>
        <v>0</v>
      </c>
      <c r="R52" s="120"/>
      <c r="S52" s="120"/>
      <c r="T52" s="120"/>
      <c r="U52" s="120"/>
    </row>
    <row r="53" spans="1:21" s="118" customFormat="1" ht="12.75">
      <c r="A53" s="98">
        <v>49</v>
      </c>
      <c r="B53" s="98" t="s">
        <v>51</v>
      </c>
      <c r="C53" s="20">
        <v>1.99</v>
      </c>
      <c r="D53" s="19">
        <v>1.99</v>
      </c>
      <c r="E53" s="19">
        <v>0.02</v>
      </c>
      <c r="F53" s="19">
        <v>0.02</v>
      </c>
      <c r="G53" s="19"/>
      <c r="H53" s="20"/>
      <c r="I53" s="20">
        <v>0</v>
      </c>
      <c r="J53" s="20"/>
      <c r="K53" s="20"/>
      <c r="L53" s="59"/>
      <c r="M53" s="20"/>
      <c r="N53" s="20"/>
      <c r="O53" s="103"/>
      <c r="P53" s="103"/>
      <c r="Q53" s="84">
        <f t="shared" si="0"/>
        <v>0</v>
      </c>
      <c r="R53" s="120"/>
      <c r="S53" s="120"/>
      <c r="T53" s="120"/>
      <c r="U53" s="120"/>
    </row>
    <row r="54" spans="1:21" s="118" customFormat="1" ht="12.75">
      <c r="A54" s="98">
        <v>50</v>
      </c>
      <c r="B54" s="98" t="s">
        <v>52</v>
      </c>
      <c r="C54" s="20">
        <v>1.17</v>
      </c>
      <c r="D54" s="19">
        <v>1.17</v>
      </c>
      <c r="E54" s="19">
        <v>0.01</v>
      </c>
      <c r="F54" s="19">
        <v>0.01</v>
      </c>
      <c r="G54" s="19"/>
      <c r="H54" s="20"/>
      <c r="I54" s="20">
        <v>0</v>
      </c>
      <c r="J54" s="20"/>
      <c r="K54" s="20"/>
      <c r="L54" s="59"/>
      <c r="M54" s="20"/>
      <c r="N54" s="20"/>
      <c r="O54" s="103"/>
      <c r="P54" s="103"/>
      <c r="Q54" s="84">
        <f t="shared" si="0"/>
        <v>0</v>
      </c>
      <c r="R54" s="120"/>
      <c r="S54" s="120"/>
      <c r="T54" s="120"/>
      <c r="U54" s="120"/>
    </row>
    <row r="55" spans="1:21" s="118" customFormat="1" ht="12.75">
      <c r="A55" s="98">
        <v>51</v>
      </c>
      <c r="B55" s="98" t="s">
        <v>53</v>
      </c>
      <c r="C55" s="20">
        <v>0.16</v>
      </c>
      <c r="D55" s="19">
        <v>0.16</v>
      </c>
      <c r="E55" s="19">
        <v>0.01</v>
      </c>
      <c r="F55" s="19">
        <v>0.01</v>
      </c>
      <c r="G55" s="19"/>
      <c r="H55" s="20"/>
      <c r="I55" s="20">
        <v>0</v>
      </c>
      <c r="J55" s="20"/>
      <c r="K55" s="20"/>
      <c r="L55" s="59"/>
      <c r="M55" s="20"/>
      <c r="N55" s="20"/>
      <c r="O55" s="103"/>
      <c r="P55" s="103"/>
      <c r="Q55" s="84">
        <f t="shared" si="0"/>
        <v>0</v>
      </c>
      <c r="R55" s="120"/>
      <c r="S55" s="120"/>
      <c r="T55" s="120"/>
      <c r="U55" s="120"/>
    </row>
    <row r="56" spans="1:21" s="118" customFormat="1" ht="12.75">
      <c r="A56" s="98">
        <v>52</v>
      </c>
      <c r="B56" s="98" t="s">
        <v>54</v>
      </c>
      <c r="C56" s="20">
        <v>76.5</v>
      </c>
      <c r="D56" s="19">
        <v>1.2</v>
      </c>
      <c r="E56" s="19">
        <v>0.05</v>
      </c>
      <c r="F56" s="19">
        <v>0</v>
      </c>
      <c r="G56" s="19"/>
      <c r="H56" s="20">
        <v>0.1</v>
      </c>
      <c r="I56" s="20">
        <v>0</v>
      </c>
      <c r="J56" s="20">
        <v>0.1</v>
      </c>
      <c r="K56" s="20">
        <v>0.1</v>
      </c>
      <c r="L56" s="59"/>
      <c r="M56" s="20"/>
      <c r="N56" s="20"/>
      <c r="O56" s="103">
        <v>0.05</v>
      </c>
      <c r="P56" s="103"/>
      <c r="Q56" s="84">
        <f t="shared" si="0"/>
        <v>0.1</v>
      </c>
      <c r="R56" s="120"/>
      <c r="S56" s="120"/>
      <c r="T56" s="120"/>
      <c r="U56" s="120"/>
    </row>
    <row r="57" spans="1:21" s="118" customFormat="1" ht="12.75">
      <c r="A57" s="98">
        <v>53</v>
      </c>
      <c r="B57" s="98" t="s">
        <v>55</v>
      </c>
      <c r="C57" s="20">
        <v>3.22</v>
      </c>
      <c r="D57" s="19">
        <v>1.02</v>
      </c>
      <c r="E57" s="19">
        <v>0.02</v>
      </c>
      <c r="F57" s="19">
        <v>0</v>
      </c>
      <c r="G57" s="19"/>
      <c r="H57" s="20">
        <v>0.2</v>
      </c>
      <c r="I57" s="20">
        <v>0</v>
      </c>
      <c r="J57" s="20"/>
      <c r="K57" s="20">
        <v>0.2</v>
      </c>
      <c r="L57" s="59"/>
      <c r="M57" s="20">
        <v>0.2</v>
      </c>
      <c r="N57" s="20"/>
      <c r="O57" s="103">
        <v>0.05</v>
      </c>
      <c r="P57" s="103"/>
      <c r="Q57" s="84">
        <f t="shared" si="0"/>
        <v>0</v>
      </c>
      <c r="R57" s="120"/>
      <c r="S57" s="120"/>
      <c r="T57" s="120"/>
      <c r="U57" s="120"/>
    </row>
    <row r="58" spans="1:21" s="118" customFormat="1" ht="12.75">
      <c r="A58" s="98">
        <v>54</v>
      </c>
      <c r="B58" s="98" t="s">
        <v>56</v>
      </c>
      <c r="C58" s="20">
        <v>19.100000000000001</v>
      </c>
      <c r="D58" s="19">
        <v>0.4</v>
      </c>
      <c r="E58" s="19">
        <v>0.02</v>
      </c>
      <c r="F58" s="19">
        <v>5.0000000000000001E-3</v>
      </c>
      <c r="G58" s="19"/>
      <c r="H58" s="20">
        <v>0.4</v>
      </c>
      <c r="I58" s="20">
        <v>0</v>
      </c>
      <c r="J58" s="20"/>
      <c r="K58" s="20">
        <v>0.3</v>
      </c>
      <c r="L58" s="59"/>
      <c r="M58" s="20">
        <v>0.3</v>
      </c>
      <c r="N58" s="20"/>
      <c r="O58" s="103">
        <v>0.1</v>
      </c>
      <c r="P58" s="103"/>
      <c r="Q58" s="84">
        <f t="shared" si="0"/>
        <v>0</v>
      </c>
      <c r="R58" s="120"/>
      <c r="S58" s="120"/>
      <c r="T58" s="120"/>
      <c r="U58" s="120"/>
    </row>
    <row r="59" spans="1:21" s="118" customFormat="1" ht="12.75">
      <c r="A59" s="98">
        <v>55</v>
      </c>
      <c r="B59" s="98" t="s">
        <v>57</v>
      </c>
      <c r="C59" s="20">
        <v>15.79</v>
      </c>
      <c r="D59" s="20">
        <v>0.7</v>
      </c>
      <c r="E59" s="19">
        <v>0.02</v>
      </c>
      <c r="F59" s="19">
        <v>0.01</v>
      </c>
      <c r="G59" s="49"/>
      <c r="H59" s="20">
        <v>0.36</v>
      </c>
      <c r="I59" s="20">
        <v>0</v>
      </c>
      <c r="J59" s="59"/>
      <c r="K59" s="20"/>
      <c r="L59" s="59"/>
      <c r="M59" s="20"/>
      <c r="N59" s="20"/>
      <c r="O59" s="103">
        <v>0.1</v>
      </c>
      <c r="P59" s="103"/>
      <c r="Q59" s="84">
        <f t="shared" si="0"/>
        <v>0</v>
      </c>
      <c r="R59" s="120"/>
      <c r="S59" s="120"/>
      <c r="T59" s="120"/>
      <c r="U59" s="120"/>
    </row>
    <row r="60" spans="1:21" s="118" customFormat="1" ht="12.75">
      <c r="A60" s="98">
        <v>56</v>
      </c>
      <c r="B60" s="98" t="s">
        <v>131</v>
      </c>
      <c r="C60" s="20"/>
      <c r="D60" s="20"/>
      <c r="E60" s="19"/>
      <c r="F60" s="19"/>
      <c r="G60" s="49">
        <v>0.53400000000000003</v>
      </c>
      <c r="H60" s="20"/>
      <c r="I60" s="20"/>
      <c r="J60" s="20">
        <v>2.7850000000000001</v>
      </c>
      <c r="K60" s="20"/>
      <c r="L60" s="59"/>
      <c r="M60" s="20"/>
      <c r="N60" s="20">
        <v>0.95</v>
      </c>
      <c r="O60" s="103"/>
      <c r="P60" s="103">
        <v>0.63</v>
      </c>
      <c r="Q60" s="84">
        <f t="shared" si="0"/>
        <v>4.899</v>
      </c>
      <c r="R60" s="120"/>
      <c r="S60" s="120"/>
      <c r="T60" s="120"/>
      <c r="U60" s="120"/>
    </row>
    <row r="61" spans="1:21" s="118" customFormat="1" ht="12.75">
      <c r="A61" s="98"/>
      <c r="B61" s="108" t="s">
        <v>58</v>
      </c>
      <c r="C61" s="49">
        <f>SUM(C5:C59)</f>
        <v>426.70500000000004</v>
      </c>
      <c r="D61" s="49">
        <f>SUM(D5:D59)</f>
        <v>49.068000000000005</v>
      </c>
      <c r="E61" s="49">
        <f>SUM(E5:E60)</f>
        <v>0.82200000000000051</v>
      </c>
      <c r="F61" s="49">
        <f t="shared" ref="F61:Q61" si="1">SUM(F5:F60)</f>
        <v>0.53400000000000025</v>
      </c>
      <c r="G61" s="49">
        <f t="shared" si="1"/>
        <v>0.53400000000000003</v>
      </c>
      <c r="H61" s="49">
        <f t="shared" si="1"/>
        <v>12.884999999999996</v>
      </c>
      <c r="I61" s="49">
        <f t="shared" si="1"/>
        <v>0</v>
      </c>
      <c r="J61" s="49">
        <f t="shared" si="1"/>
        <v>12.885</v>
      </c>
      <c r="K61" s="49">
        <f t="shared" si="1"/>
        <v>3.2</v>
      </c>
      <c r="L61" s="49">
        <f t="shared" si="1"/>
        <v>0.30000000000000004</v>
      </c>
      <c r="M61" s="49">
        <f t="shared" si="1"/>
        <v>2.5499999999999998</v>
      </c>
      <c r="N61" s="49">
        <f t="shared" si="1"/>
        <v>2.5499999999999998</v>
      </c>
      <c r="O61" s="49">
        <f t="shared" si="1"/>
        <v>0.73</v>
      </c>
      <c r="P61" s="49">
        <f t="shared" si="1"/>
        <v>0.73</v>
      </c>
      <c r="Q61" s="49">
        <f t="shared" si="1"/>
        <v>16.998999999999999</v>
      </c>
      <c r="R61" s="120"/>
      <c r="S61" s="120"/>
      <c r="T61" s="120"/>
      <c r="U61" s="120"/>
    </row>
  </sheetData>
  <mergeCells count="10">
    <mergeCell ref="C3:D3"/>
    <mergeCell ref="A1:O1"/>
    <mergeCell ref="A2:A4"/>
    <mergeCell ref="B2:B4"/>
    <mergeCell ref="H3:I3"/>
    <mergeCell ref="E2:O2"/>
    <mergeCell ref="K3:L3"/>
    <mergeCell ref="M3:N3"/>
    <mergeCell ref="E3:G3"/>
    <mergeCell ref="O3:P3"/>
  </mergeCells>
  <phoneticPr fontId="20" type="noConversion"/>
  <pageMargins left="0" right="0" top="0" bottom="0" header="0" footer="0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S61"/>
  <sheetViews>
    <sheetView zoomScale="90" zoomScaleNormal="90" workbookViewId="0">
      <pane xSplit="2" ySplit="5" topLeftCell="J47" activePane="bottomRight" state="frozen"/>
      <selection activeCell="A45" sqref="A45:IV45"/>
      <selection pane="topRight" activeCell="A45" sqref="A45:IV45"/>
      <selection pane="bottomLeft" activeCell="A45" sqref="A45:IV45"/>
      <selection pane="bottomRight" activeCell="M61" sqref="M61"/>
    </sheetView>
  </sheetViews>
  <sheetFormatPr defaultColWidth="4.28515625" defaultRowHeight="11.45" customHeight="1"/>
  <cols>
    <col min="1" max="1" width="3.7109375" style="5" customWidth="1"/>
    <col min="2" max="2" width="16.5703125" style="5" customWidth="1"/>
    <col min="3" max="3" width="9.7109375" style="5" customWidth="1"/>
    <col min="4" max="4" width="11.42578125" style="5" customWidth="1"/>
    <col min="5" max="5" width="12.28515625" style="5" hidden="1" customWidth="1"/>
    <col min="6" max="6" width="9.42578125" style="5" hidden="1" customWidth="1"/>
    <col min="7" max="7" width="23.5703125" style="5" hidden="1" customWidth="1"/>
    <col min="8" max="8" width="9.5703125" style="5" hidden="1" customWidth="1"/>
    <col min="9" max="10" width="12.140625" style="5" customWidth="1"/>
    <col min="11" max="11" width="9.5703125" style="5" customWidth="1"/>
    <col min="12" max="12" width="11.140625" style="5" customWidth="1"/>
    <col min="13" max="13" width="11.5703125" style="5" customWidth="1"/>
    <col min="14" max="14" width="12.28515625" style="5" customWidth="1"/>
    <col min="15" max="15" width="12.140625" style="5" customWidth="1"/>
    <col min="16" max="16" width="12.5703125" style="5" customWidth="1"/>
    <col min="17" max="17" width="12.42578125" style="5" customWidth="1"/>
    <col min="18" max="18" width="11.5703125" style="5" customWidth="1"/>
    <col min="19" max="16384" width="4.28515625" style="5"/>
  </cols>
  <sheetData>
    <row r="1" spans="1:45" ht="11.45" customHeight="1">
      <c r="A1" s="185" t="s">
        <v>79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45" ht="30" customHeight="1">
      <c r="A2" s="186" t="s">
        <v>0</v>
      </c>
      <c r="B2" s="186" t="s">
        <v>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45" ht="61.5" customHeight="1">
      <c r="A3" s="186"/>
      <c r="B3" s="186"/>
      <c r="C3" s="182" t="s">
        <v>129</v>
      </c>
      <c r="D3" s="183"/>
      <c r="E3" s="184" t="s">
        <v>66</v>
      </c>
      <c r="F3" s="183"/>
      <c r="G3" s="18" t="s">
        <v>67</v>
      </c>
      <c r="H3" s="180" t="s">
        <v>70</v>
      </c>
      <c r="I3" s="62"/>
      <c r="J3" s="62" t="s">
        <v>128</v>
      </c>
      <c r="K3" s="184" t="s">
        <v>74</v>
      </c>
      <c r="L3" s="182"/>
      <c r="M3" s="165"/>
      <c r="N3" s="184" t="s">
        <v>73</v>
      </c>
      <c r="O3" s="183"/>
      <c r="P3" s="184" t="s">
        <v>89</v>
      </c>
      <c r="Q3" s="165"/>
      <c r="R3" s="187" t="s">
        <v>60</v>
      </c>
    </row>
    <row r="4" spans="1:45" ht="37.5" customHeight="1">
      <c r="A4" s="186"/>
      <c r="B4" s="186"/>
      <c r="C4" s="17" t="s">
        <v>2</v>
      </c>
      <c r="D4" s="17" t="s">
        <v>63</v>
      </c>
      <c r="E4" s="17" t="s">
        <v>68</v>
      </c>
      <c r="F4" s="17" t="s">
        <v>62</v>
      </c>
      <c r="G4" s="17" t="s">
        <v>62</v>
      </c>
      <c r="H4" s="181"/>
      <c r="I4" s="17" t="s">
        <v>106</v>
      </c>
      <c r="J4" s="17" t="s">
        <v>106</v>
      </c>
      <c r="K4" s="17" t="s">
        <v>72</v>
      </c>
      <c r="L4" s="17" t="s">
        <v>62</v>
      </c>
      <c r="M4" s="17" t="s">
        <v>106</v>
      </c>
      <c r="N4" s="17" t="s">
        <v>71</v>
      </c>
      <c r="O4" s="17" t="s">
        <v>106</v>
      </c>
      <c r="P4" s="17" t="s">
        <v>71</v>
      </c>
      <c r="Q4" s="17" t="s">
        <v>106</v>
      </c>
      <c r="R4" s="188"/>
    </row>
    <row r="5" spans="1:45" s="137" customFormat="1" ht="12.75">
      <c r="A5" s="129">
        <v>1</v>
      </c>
      <c r="B5" s="129" t="s">
        <v>3</v>
      </c>
      <c r="C5" s="130">
        <v>0.13900000000000001</v>
      </c>
      <c r="D5" s="130">
        <v>5.0000000000000001E-3</v>
      </c>
      <c r="E5" s="130"/>
      <c r="F5" s="130"/>
      <c r="G5" s="130"/>
      <c r="H5" s="130"/>
      <c r="I5" s="130"/>
      <c r="J5" s="130"/>
      <c r="K5" s="131">
        <v>4.5</v>
      </c>
      <c r="L5" s="131">
        <v>0.5</v>
      </c>
      <c r="M5" s="132">
        <v>0.5</v>
      </c>
      <c r="N5" s="133"/>
      <c r="O5" s="134"/>
      <c r="P5" s="133"/>
      <c r="Q5" s="134"/>
      <c r="R5" s="135">
        <f>I5+M5+O5+Q5+J5</f>
        <v>0.5</v>
      </c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</row>
    <row r="6" spans="1:45" s="137" customFormat="1" ht="12.75">
      <c r="A6" s="129">
        <v>2</v>
      </c>
      <c r="B6" s="129" t="s">
        <v>4</v>
      </c>
      <c r="C6" s="131">
        <v>0.27</v>
      </c>
      <c r="D6" s="130">
        <v>0.01</v>
      </c>
      <c r="E6" s="131"/>
      <c r="F6" s="130"/>
      <c r="G6" s="130"/>
      <c r="H6" s="130"/>
      <c r="I6" s="130"/>
      <c r="J6" s="130"/>
      <c r="K6" s="131">
        <v>4.2</v>
      </c>
      <c r="L6" s="131">
        <v>0.4</v>
      </c>
      <c r="M6" s="132">
        <v>0.6</v>
      </c>
      <c r="N6" s="133">
        <v>0.2</v>
      </c>
      <c r="O6" s="134"/>
      <c r="P6" s="133">
        <v>0.3</v>
      </c>
      <c r="Q6" s="134"/>
      <c r="R6" s="135">
        <f t="shared" ref="R6:R60" si="0">I6+M6+O6+Q6+J6</f>
        <v>0.6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</row>
    <row r="7" spans="1:45" s="137" customFormat="1" ht="12.75">
      <c r="A7" s="129">
        <v>3</v>
      </c>
      <c r="B7" s="129" t="s">
        <v>5</v>
      </c>
      <c r="C7" s="131">
        <v>0.73299999999999998</v>
      </c>
      <c r="D7" s="130">
        <v>0.01</v>
      </c>
      <c r="E7" s="131"/>
      <c r="F7" s="130"/>
      <c r="G7" s="130"/>
      <c r="H7" s="130"/>
      <c r="I7" s="130"/>
      <c r="J7" s="130"/>
      <c r="K7" s="131">
        <v>2.2999999999999998</v>
      </c>
      <c r="L7" s="131">
        <v>0.05</v>
      </c>
      <c r="M7" s="132"/>
      <c r="N7" s="133"/>
      <c r="O7" s="134"/>
      <c r="P7" s="133"/>
      <c r="Q7" s="134"/>
      <c r="R7" s="135">
        <f t="shared" si="0"/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</row>
    <row r="8" spans="1:45" s="137" customFormat="1" ht="12.75">
      <c r="A8" s="129">
        <v>4</v>
      </c>
      <c r="B8" s="129" t="s">
        <v>6</v>
      </c>
      <c r="C8" s="131">
        <v>0.17100000000000001</v>
      </c>
      <c r="D8" s="130">
        <v>5.0000000000000001E-3</v>
      </c>
      <c r="E8" s="131"/>
      <c r="F8" s="130"/>
      <c r="G8" s="130"/>
      <c r="H8" s="130"/>
      <c r="I8" s="130"/>
      <c r="J8" s="130"/>
      <c r="K8" s="131">
        <v>2.6</v>
      </c>
      <c r="L8" s="131">
        <v>3.5000000000000003E-2</v>
      </c>
      <c r="M8" s="132"/>
      <c r="N8" s="133"/>
      <c r="O8" s="134"/>
      <c r="P8" s="133"/>
      <c r="Q8" s="134"/>
      <c r="R8" s="135">
        <f t="shared" si="0"/>
        <v>0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</row>
    <row r="9" spans="1:45" s="137" customFormat="1" ht="12.75">
      <c r="A9" s="129">
        <v>5</v>
      </c>
      <c r="B9" s="129" t="s">
        <v>7</v>
      </c>
      <c r="C9" s="131">
        <v>6.8000000000000005E-2</v>
      </c>
      <c r="D9" s="130">
        <v>0.01</v>
      </c>
      <c r="E9" s="131"/>
      <c r="F9" s="130"/>
      <c r="G9" s="130"/>
      <c r="H9" s="130"/>
      <c r="I9" s="130"/>
      <c r="J9" s="130"/>
      <c r="K9" s="133">
        <v>3.3479999999999999</v>
      </c>
      <c r="L9" s="131">
        <v>1</v>
      </c>
      <c r="M9" s="132">
        <v>1.1000000000000001</v>
      </c>
      <c r="N9" s="133"/>
      <c r="O9" s="134"/>
      <c r="P9" s="133"/>
      <c r="Q9" s="134"/>
      <c r="R9" s="135">
        <f t="shared" si="0"/>
        <v>1.1000000000000001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</row>
    <row r="10" spans="1:45" s="137" customFormat="1" ht="12.75">
      <c r="A10" s="129">
        <v>6</v>
      </c>
      <c r="B10" s="129" t="s">
        <v>8</v>
      </c>
      <c r="C10" s="131">
        <v>0.29799999999999999</v>
      </c>
      <c r="D10" s="130">
        <v>0.01</v>
      </c>
      <c r="E10" s="131"/>
      <c r="F10" s="130"/>
      <c r="G10" s="130"/>
      <c r="H10" s="130"/>
      <c r="I10" s="130"/>
      <c r="J10" s="130"/>
      <c r="K10" s="131">
        <v>7</v>
      </c>
      <c r="L10" s="131">
        <v>1.5</v>
      </c>
      <c r="M10" s="132"/>
      <c r="N10" s="133"/>
      <c r="O10" s="134"/>
      <c r="P10" s="133"/>
      <c r="Q10" s="134"/>
      <c r="R10" s="135">
        <f t="shared" si="0"/>
        <v>0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</row>
    <row r="11" spans="1:45" s="137" customFormat="1" ht="12.75">
      <c r="A11" s="129">
        <v>7</v>
      </c>
      <c r="B11" s="129" t="s">
        <v>9</v>
      </c>
      <c r="C11" s="131">
        <v>5.6000000000000001E-2</v>
      </c>
      <c r="D11" s="130">
        <v>5.0000000000000001E-3</v>
      </c>
      <c r="E11" s="131"/>
      <c r="F11" s="130"/>
      <c r="G11" s="130"/>
      <c r="H11" s="130"/>
      <c r="I11" s="130"/>
      <c r="J11" s="130"/>
      <c r="K11" s="131">
        <v>2.2330000000000001</v>
      </c>
      <c r="L11" s="131">
        <v>0.5</v>
      </c>
      <c r="M11" s="132"/>
      <c r="N11" s="133"/>
      <c r="O11" s="134"/>
      <c r="P11" s="133"/>
      <c r="Q11" s="134"/>
      <c r="R11" s="135">
        <f t="shared" si="0"/>
        <v>0</v>
      </c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1:45" s="137" customFormat="1" ht="12.75">
      <c r="A12" s="129">
        <v>8</v>
      </c>
      <c r="B12" s="129" t="s">
        <v>10</v>
      </c>
      <c r="C12" s="131">
        <v>0.152</v>
      </c>
      <c r="D12" s="130">
        <v>4.0000000000000001E-3</v>
      </c>
      <c r="E12" s="131"/>
      <c r="F12" s="130"/>
      <c r="G12" s="130"/>
      <c r="H12" s="130"/>
      <c r="I12" s="130"/>
      <c r="J12" s="130"/>
      <c r="K12" s="131">
        <v>1.4</v>
      </c>
      <c r="L12" s="131">
        <v>0.2</v>
      </c>
      <c r="M12" s="132"/>
      <c r="N12" s="133"/>
      <c r="O12" s="134"/>
      <c r="P12" s="133"/>
      <c r="Q12" s="134"/>
      <c r="R12" s="135">
        <f t="shared" si="0"/>
        <v>0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</row>
    <row r="13" spans="1:45" s="137" customFormat="1" ht="12.75">
      <c r="A13" s="129">
        <v>9</v>
      </c>
      <c r="B13" s="129" t="s">
        <v>11</v>
      </c>
      <c r="C13" s="131">
        <v>0.27500000000000002</v>
      </c>
      <c r="D13" s="130">
        <v>0.01</v>
      </c>
      <c r="E13" s="131"/>
      <c r="F13" s="130"/>
      <c r="G13" s="130"/>
      <c r="H13" s="130"/>
      <c r="I13" s="130"/>
      <c r="J13" s="130"/>
      <c r="K13" s="131">
        <v>3</v>
      </c>
      <c r="L13" s="131">
        <v>0.02</v>
      </c>
      <c r="M13" s="132">
        <v>0.22</v>
      </c>
      <c r="N13" s="133">
        <v>0.1</v>
      </c>
      <c r="O13" s="134"/>
      <c r="P13" s="133"/>
      <c r="Q13" s="134"/>
      <c r="R13" s="135">
        <f t="shared" si="0"/>
        <v>0.22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1:45" s="137" customFormat="1" ht="12.75">
      <c r="A14" s="129">
        <v>10</v>
      </c>
      <c r="B14" s="129" t="s">
        <v>12</v>
      </c>
      <c r="C14" s="131">
        <v>0.36899999999999999</v>
      </c>
      <c r="D14" s="130">
        <v>1.4999999999999999E-2</v>
      </c>
      <c r="E14" s="131"/>
      <c r="F14" s="130"/>
      <c r="G14" s="130"/>
      <c r="H14" s="130"/>
      <c r="I14" s="130"/>
      <c r="J14" s="130"/>
      <c r="K14" s="131">
        <v>4</v>
      </c>
      <c r="L14" s="131">
        <v>0.1</v>
      </c>
      <c r="M14" s="132"/>
      <c r="N14" s="133"/>
      <c r="O14" s="134"/>
      <c r="P14" s="133"/>
      <c r="Q14" s="134"/>
      <c r="R14" s="135">
        <f t="shared" si="0"/>
        <v>0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</row>
    <row r="15" spans="1:45" s="137" customFormat="1" ht="12.75">
      <c r="A15" s="129">
        <v>11</v>
      </c>
      <c r="B15" s="129" t="s">
        <v>13</v>
      </c>
      <c r="C15" s="131">
        <v>0.30499999999999999</v>
      </c>
      <c r="D15" s="130">
        <v>5.0000000000000001E-3</v>
      </c>
      <c r="E15" s="131"/>
      <c r="F15" s="130"/>
      <c r="G15" s="130"/>
      <c r="H15" s="130"/>
      <c r="I15" s="130"/>
      <c r="J15" s="130"/>
      <c r="K15" s="131">
        <v>3.1</v>
      </c>
      <c r="L15" s="131">
        <v>0.1</v>
      </c>
      <c r="M15" s="132">
        <v>0.15</v>
      </c>
      <c r="N15" s="133"/>
      <c r="O15" s="134"/>
      <c r="P15" s="133"/>
      <c r="Q15" s="134"/>
      <c r="R15" s="135">
        <f t="shared" si="0"/>
        <v>0.15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</row>
    <row r="16" spans="1:45" s="137" customFormat="1" ht="12.75">
      <c r="A16" s="129">
        <v>12</v>
      </c>
      <c r="B16" s="129" t="s">
        <v>14</v>
      </c>
      <c r="C16" s="131">
        <v>0.25600000000000001</v>
      </c>
      <c r="D16" s="130">
        <v>0.01</v>
      </c>
      <c r="E16" s="131"/>
      <c r="F16" s="130"/>
      <c r="G16" s="130"/>
      <c r="H16" s="130"/>
      <c r="I16" s="130"/>
      <c r="J16" s="130"/>
      <c r="K16" s="131">
        <v>2.5</v>
      </c>
      <c r="L16" s="131">
        <v>0.5</v>
      </c>
      <c r="M16" s="132"/>
      <c r="N16" s="133"/>
      <c r="O16" s="134"/>
      <c r="P16" s="133"/>
      <c r="Q16" s="134"/>
      <c r="R16" s="135">
        <f t="shared" si="0"/>
        <v>0</v>
      </c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</row>
    <row r="17" spans="1:45" s="137" customFormat="1" ht="12.75">
      <c r="A17" s="129">
        <v>13</v>
      </c>
      <c r="B17" s="129" t="s">
        <v>15</v>
      </c>
      <c r="C17" s="131">
        <v>0.49</v>
      </c>
      <c r="D17" s="130">
        <v>0.01</v>
      </c>
      <c r="E17" s="131"/>
      <c r="F17" s="130"/>
      <c r="G17" s="130"/>
      <c r="H17" s="130"/>
      <c r="I17" s="130"/>
      <c r="J17" s="130"/>
      <c r="K17" s="131">
        <v>3</v>
      </c>
      <c r="L17" s="131">
        <v>0.02</v>
      </c>
      <c r="M17" s="132"/>
      <c r="N17" s="133"/>
      <c r="O17" s="134"/>
      <c r="P17" s="133"/>
      <c r="Q17" s="134"/>
      <c r="R17" s="135">
        <f t="shared" si="0"/>
        <v>0</v>
      </c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</row>
    <row r="18" spans="1:45" s="137" customFormat="1" ht="12.75">
      <c r="A18" s="129">
        <v>14</v>
      </c>
      <c r="B18" s="129" t="s">
        <v>16</v>
      </c>
      <c r="C18" s="131">
        <v>9.6000000000000002E-2</v>
      </c>
      <c r="D18" s="130">
        <v>7.0000000000000001E-3</v>
      </c>
      <c r="E18" s="131"/>
      <c r="F18" s="130"/>
      <c r="G18" s="130"/>
      <c r="H18" s="130"/>
      <c r="I18" s="130"/>
      <c r="J18" s="130"/>
      <c r="K18" s="131">
        <v>3.5</v>
      </c>
      <c r="L18" s="131">
        <v>0.05</v>
      </c>
      <c r="M18" s="132">
        <v>0.05</v>
      </c>
      <c r="N18" s="133">
        <v>0.1</v>
      </c>
      <c r="O18" s="134"/>
      <c r="P18" s="133"/>
      <c r="Q18" s="134"/>
      <c r="R18" s="135">
        <f t="shared" si="0"/>
        <v>0.05</v>
      </c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</row>
    <row r="19" spans="1:45" s="137" customFormat="1" ht="12.75">
      <c r="A19" s="129">
        <v>15</v>
      </c>
      <c r="B19" s="129" t="s">
        <v>17</v>
      </c>
      <c r="C19" s="131">
        <v>0.15</v>
      </c>
      <c r="D19" s="130">
        <v>5.0000000000000001E-3</v>
      </c>
      <c r="E19" s="131"/>
      <c r="F19" s="130"/>
      <c r="G19" s="130"/>
      <c r="H19" s="130"/>
      <c r="I19" s="130"/>
      <c r="J19" s="130"/>
      <c r="K19" s="131">
        <v>3.6</v>
      </c>
      <c r="L19" s="131">
        <v>0.05</v>
      </c>
      <c r="M19" s="132"/>
      <c r="N19" s="133">
        <v>0.1</v>
      </c>
      <c r="O19" s="134"/>
      <c r="P19" s="133"/>
      <c r="Q19" s="134"/>
      <c r="R19" s="135">
        <f t="shared" si="0"/>
        <v>0</v>
      </c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</row>
    <row r="20" spans="1:45" s="137" customFormat="1" ht="12.75">
      <c r="A20" s="129">
        <v>16</v>
      </c>
      <c r="B20" s="129" t="s">
        <v>18</v>
      </c>
      <c r="C20" s="131">
        <v>0.29699999999999999</v>
      </c>
      <c r="D20" s="130">
        <v>6.0000000000000001E-3</v>
      </c>
      <c r="E20" s="131"/>
      <c r="F20" s="130"/>
      <c r="G20" s="130"/>
      <c r="H20" s="130"/>
      <c r="I20" s="130"/>
      <c r="J20" s="130"/>
      <c r="K20" s="131">
        <v>3.5</v>
      </c>
      <c r="L20" s="131">
        <v>0.02</v>
      </c>
      <c r="M20" s="132"/>
      <c r="N20" s="133"/>
      <c r="O20" s="134"/>
      <c r="P20" s="133"/>
      <c r="Q20" s="134"/>
      <c r="R20" s="135">
        <f t="shared" si="0"/>
        <v>0</v>
      </c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</row>
    <row r="21" spans="1:45" s="137" customFormat="1" ht="12.75">
      <c r="A21" s="129">
        <v>17</v>
      </c>
      <c r="B21" s="129" t="s">
        <v>19</v>
      </c>
      <c r="C21" s="131">
        <v>0.10199999999999999</v>
      </c>
      <c r="D21" s="130">
        <v>3.0000000000000001E-3</v>
      </c>
      <c r="E21" s="131"/>
      <c r="F21" s="130"/>
      <c r="G21" s="130"/>
      <c r="H21" s="130"/>
      <c r="I21" s="130"/>
      <c r="J21" s="130"/>
      <c r="K21" s="131">
        <v>1.7</v>
      </c>
      <c r="L21" s="131">
        <v>0.1</v>
      </c>
      <c r="M21" s="132"/>
      <c r="N21" s="133"/>
      <c r="O21" s="134"/>
      <c r="P21" s="133"/>
      <c r="Q21" s="134"/>
      <c r="R21" s="135">
        <f t="shared" si="0"/>
        <v>0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</row>
    <row r="22" spans="1:45" s="137" customFormat="1" ht="12.75">
      <c r="A22" s="129">
        <v>18</v>
      </c>
      <c r="B22" s="129" t="s">
        <v>20</v>
      </c>
      <c r="C22" s="131">
        <v>0.53100000000000003</v>
      </c>
      <c r="D22" s="130">
        <v>5.0000000000000001E-3</v>
      </c>
      <c r="E22" s="131"/>
      <c r="F22" s="130"/>
      <c r="G22" s="130"/>
      <c r="H22" s="130"/>
      <c r="I22" s="130"/>
      <c r="J22" s="130"/>
      <c r="K22" s="131">
        <v>1</v>
      </c>
      <c r="L22" s="131">
        <v>0.05</v>
      </c>
      <c r="M22" s="132"/>
      <c r="N22" s="133"/>
      <c r="O22" s="134"/>
      <c r="P22" s="133"/>
      <c r="Q22" s="134"/>
      <c r="R22" s="135">
        <f t="shared" si="0"/>
        <v>0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</row>
    <row r="23" spans="1:45" s="137" customFormat="1" ht="12.75">
      <c r="A23" s="129">
        <v>19</v>
      </c>
      <c r="B23" s="129" t="s">
        <v>21</v>
      </c>
      <c r="C23" s="131">
        <v>0.18</v>
      </c>
      <c r="D23" s="130">
        <v>4.0000000000000001E-3</v>
      </c>
      <c r="E23" s="131"/>
      <c r="F23" s="130"/>
      <c r="G23" s="130"/>
      <c r="H23" s="130"/>
      <c r="I23" s="130"/>
      <c r="J23" s="130"/>
      <c r="K23" s="131">
        <v>3</v>
      </c>
      <c r="L23" s="131">
        <v>0.1</v>
      </c>
      <c r="M23" s="132"/>
      <c r="N23" s="133"/>
      <c r="O23" s="134"/>
      <c r="P23" s="133"/>
      <c r="Q23" s="134"/>
      <c r="R23" s="135">
        <f t="shared" si="0"/>
        <v>0</v>
      </c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</row>
    <row r="24" spans="1:45" s="137" customFormat="1" ht="12.75">
      <c r="A24" s="129">
        <v>20</v>
      </c>
      <c r="B24" s="129" t="s">
        <v>22</v>
      </c>
      <c r="C24" s="131">
        <v>0.27900000000000003</v>
      </c>
      <c r="D24" s="130">
        <v>6.0000000000000001E-3</v>
      </c>
      <c r="E24" s="131"/>
      <c r="F24" s="130"/>
      <c r="G24" s="130"/>
      <c r="H24" s="130"/>
      <c r="I24" s="130"/>
      <c r="J24" s="130"/>
      <c r="K24" s="131">
        <v>3</v>
      </c>
      <c r="L24" s="131">
        <v>0.3</v>
      </c>
      <c r="M24" s="132"/>
      <c r="N24" s="133"/>
      <c r="O24" s="134"/>
      <c r="P24" s="133"/>
      <c r="Q24" s="134"/>
      <c r="R24" s="135">
        <f t="shared" si="0"/>
        <v>0</v>
      </c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</row>
    <row r="25" spans="1:45" s="137" customFormat="1" ht="12.75">
      <c r="A25" s="129">
        <v>21</v>
      </c>
      <c r="B25" s="129" t="s">
        <v>23</v>
      </c>
      <c r="C25" s="131">
        <v>0.60399999999999998</v>
      </c>
      <c r="D25" s="130">
        <v>4.0000000000000001E-3</v>
      </c>
      <c r="E25" s="131"/>
      <c r="F25" s="130"/>
      <c r="G25" s="130"/>
      <c r="H25" s="130"/>
      <c r="I25" s="130"/>
      <c r="J25" s="130"/>
      <c r="K25" s="131">
        <v>3.1</v>
      </c>
      <c r="L25" s="131">
        <v>3.3000000000000002E-2</v>
      </c>
      <c r="M25" s="132"/>
      <c r="N25" s="133"/>
      <c r="O25" s="134"/>
      <c r="P25" s="133"/>
      <c r="Q25" s="134"/>
      <c r="R25" s="135">
        <f t="shared" si="0"/>
        <v>0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</row>
    <row r="26" spans="1:45" s="137" customFormat="1" ht="12.75">
      <c r="A26" s="129">
        <v>22</v>
      </c>
      <c r="B26" s="129" t="s">
        <v>24</v>
      </c>
      <c r="C26" s="131">
        <v>5.7000000000000002E-2</v>
      </c>
      <c r="D26" s="130">
        <v>5.0000000000000001E-3</v>
      </c>
      <c r="E26" s="131"/>
      <c r="F26" s="130"/>
      <c r="G26" s="130"/>
      <c r="H26" s="130"/>
      <c r="I26" s="130"/>
      <c r="J26" s="130"/>
      <c r="K26" s="131">
        <v>1.5</v>
      </c>
      <c r="L26" s="131">
        <v>0.4</v>
      </c>
      <c r="M26" s="132">
        <v>0.4</v>
      </c>
      <c r="N26" s="133"/>
      <c r="O26" s="134"/>
      <c r="P26" s="133"/>
      <c r="Q26" s="134"/>
      <c r="R26" s="135">
        <f t="shared" si="0"/>
        <v>0.4</v>
      </c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</row>
    <row r="27" spans="1:45" s="137" customFormat="1" ht="12.75">
      <c r="A27" s="129">
        <v>23</v>
      </c>
      <c r="B27" s="129" t="s">
        <v>25</v>
      </c>
      <c r="C27" s="131">
        <v>2.8000000000000001E-2</v>
      </c>
      <c r="D27" s="130">
        <v>2E-3</v>
      </c>
      <c r="E27" s="131"/>
      <c r="F27" s="130"/>
      <c r="G27" s="130"/>
      <c r="H27" s="130"/>
      <c r="I27" s="130"/>
      <c r="J27" s="130"/>
      <c r="K27" s="131">
        <v>2.4</v>
      </c>
      <c r="L27" s="131">
        <v>0.2</v>
      </c>
      <c r="M27" s="132"/>
      <c r="N27" s="133"/>
      <c r="O27" s="134"/>
      <c r="P27" s="133"/>
      <c r="Q27" s="134"/>
      <c r="R27" s="135">
        <f t="shared" si="0"/>
        <v>0</v>
      </c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</row>
    <row r="28" spans="1:45" s="137" customFormat="1" ht="12.75">
      <c r="A28" s="129">
        <v>24</v>
      </c>
      <c r="B28" s="129" t="s">
        <v>26</v>
      </c>
      <c r="C28" s="131">
        <v>0.23699999999999999</v>
      </c>
      <c r="D28" s="130">
        <v>3.0000000000000001E-3</v>
      </c>
      <c r="E28" s="130"/>
      <c r="F28" s="130"/>
      <c r="G28" s="130"/>
      <c r="H28" s="130"/>
      <c r="I28" s="130"/>
      <c r="J28" s="130"/>
      <c r="K28" s="131">
        <v>3.5</v>
      </c>
      <c r="L28" s="131">
        <v>0.5</v>
      </c>
      <c r="M28" s="132"/>
      <c r="N28" s="133"/>
      <c r="O28" s="134"/>
      <c r="P28" s="133"/>
      <c r="Q28" s="134"/>
      <c r="R28" s="135">
        <f t="shared" si="0"/>
        <v>0</v>
      </c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</row>
    <row r="29" spans="1:45" s="137" customFormat="1" ht="12.75">
      <c r="A29" s="129">
        <v>25</v>
      </c>
      <c r="B29" s="129" t="s">
        <v>27</v>
      </c>
      <c r="C29" s="138">
        <v>0.26100000000000001</v>
      </c>
      <c r="D29" s="130">
        <v>5.0000000000000001E-3</v>
      </c>
      <c r="E29" s="138"/>
      <c r="F29" s="130"/>
      <c r="G29" s="130"/>
      <c r="H29" s="130"/>
      <c r="I29" s="130"/>
      <c r="J29" s="130"/>
      <c r="K29" s="131">
        <v>2.4</v>
      </c>
      <c r="L29" s="131">
        <v>0.25</v>
      </c>
      <c r="M29" s="132"/>
      <c r="N29" s="133"/>
      <c r="O29" s="134"/>
      <c r="P29" s="133"/>
      <c r="Q29" s="134"/>
      <c r="R29" s="135">
        <f t="shared" si="0"/>
        <v>0</v>
      </c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</row>
    <row r="30" spans="1:45" s="137" customFormat="1" ht="12.75">
      <c r="A30" s="129">
        <v>26</v>
      </c>
      <c r="B30" s="129" t="s">
        <v>28</v>
      </c>
      <c r="C30" s="131">
        <v>1.2809999999999999</v>
      </c>
      <c r="D30" s="130">
        <v>1.4999999999999999E-2</v>
      </c>
      <c r="E30" s="131"/>
      <c r="F30" s="130"/>
      <c r="G30" s="130"/>
      <c r="H30" s="130"/>
      <c r="I30" s="130"/>
      <c r="J30" s="130"/>
      <c r="K30" s="131">
        <v>1</v>
      </c>
      <c r="L30" s="131">
        <v>0.01</v>
      </c>
      <c r="M30" s="132"/>
      <c r="N30" s="133"/>
      <c r="O30" s="134"/>
      <c r="P30" s="133"/>
      <c r="Q30" s="134"/>
      <c r="R30" s="135">
        <f t="shared" si="0"/>
        <v>0</v>
      </c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</row>
    <row r="31" spans="1:45" s="137" customFormat="1" ht="12.75">
      <c r="A31" s="129">
        <v>27</v>
      </c>
      <c r="B31" s="129" t="s">
        <v>29</v>
      </c>
      <c r="C31" s="131">
        <v>0.16800000000000001</v>
      </c>
      <c r="D31" s="130">
        <v>5.0000000000000001E-3</v>
      </c>
      <c r="E31" s="131"/>
      <c r="F31" s="130"/>
      <c r="G31" s="130"/>
      <c r="H31" s="130"/>
      <c r="I31" s="130"/>
      <c r="J31" s="130"/>
      <c r="K31" s="131">
        <v>2.5</v>
      </c>
      <c r="L31" s="131">
        <v>0.5</v>
      </c>
      <c r="M31" s="132">
        <v>0.5</v>
      </c>
      <c r="N31" s="133"/>
      <c r="O31" s="134"/>
      <c r="P31" s="133"/>
      <c r="Q31" s="134"/>
      <c r="R31" s="135">
        <f t="shared" si="0"/>
        <v>0.5</v>
      </c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</row>
    <row r="32" spans="1:45" s="137" customFormat="1" ht="12.75">
      <c r="A32" s="129">
        <v>28</v>
      </c>
      <c r="B32" s="129" t="s">
        <v>30</v>
      </c>
      <c r="C32" s="131">
        <v>0.28299999999999997</v>
      </c>
      <c r="D32" s="130">
        <v>6.0000000000000001E-3</v>
      </c>
      <c r="E32" s="131"/>
      <c r="F32" s="130"/>
      <c r="G32" s="130"/>
      <c r="H32" s="130"/>
      <c r="I32" s="130"/>
      <c r="J32" s="130"/>
      <c r="K32" s="131">
        <v>2.6909999999999998</v>
      </c>
      <c r="L32" s="131">
        <v>0.05</v>
      </c>
      <c r="M32" s="132"/>
      <c r="N32" s="133"/>
      <c r="O32" s="134"/>
      <c r="P32" s="133"/>
      <c r="Q32" s="134"/>
      <c r="R32" s="135">
        <f t="shared" si="0"/>
        <v>0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</row>
    <row r="33" spans="1:45" s="137" customFormat="1" ht="12.75">
      <c r="A33" s="129">
        <v>29</v>
      </c>
      <c r="B33" s="129" t="s">
        <v>31</v>
      </c>
      <c r="C33" s="131">
        <v>1.2E-2</v>
      </c>
      <c r="D33" s="130">
        <v>2E-3</v>
      </c>
      <c r="E33" s="131"/>
      <c r="F33" s="130"/>
      <c r="G33" s="130"/>
      <c r="H33" s="130"/>
      <c r="I33" s="130"/>
      <c r="J33" s="130"/>
      <c r="K33" s="131">
        <v>1.867</v>
      </c>
      <c r="L33" s="131">
        <v>0.3</v>
      </c>
      <c r="M33" s="132"/>
      <c r="N33" s="133"/>
      <c r="O33" s="134"/>
      <c r="P33" s="133"/>
      <c r="Q33" s="134"/>
      <c r="R33" s="135">
        <f t="shared" si="0"/>
        <v>0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</row>
    <row r="34" spans="1:45" s="137" customFormat="1" ht="12.75">
      <c r="A34" s="129">
        <v>30</v>
      </c>
      <c r="B34" s="129" t="s">
        <v>32</v>
      </c>
      <c r="C34" s="131">
        <v>0.56999999999999995</v>
      </c>
      <c r="D34" s="130">
        <v>0.01</v>
      </c>
      <c r="E34" s="131"/>
      <c r="F34" s="130"/>
      <c r="G34" s="130"/>
      <c r="H34" s="130"/>
      <c r="I34" s="130"/>
      <c r="J34" s="130"/>
      <c r="K34" s="131">
        <v>2</v>
      </c>
      <c r="L34" s="131">
        <v>0.05</v>
      </c>
      <c r="M34" s="132"/>
      <c r="N34" s="133"/>
      <c r="O34" s="134"/>
      <c r="P34" s="133"/>
      <c r="Q34" s="134"/>
      <c r="R34" s="135">
        <f t="shared" si="0"/>
        <v>0</v>
      </c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</row>
    <row r="35" spans="1:45" s="137" customFormat="1" ht="12.75">
      <c r="A35" s="129">
        <v>31</v>
      </c>
      <c r="B35" s="129" t="s">
        <v>33</v>
      </c>
      <c r="C35" s="131">
        <v>0.36499999999999999</v>
      </c>
      <c r="D35" s="130">
        <v>0.01</v>
      </c>
      <c r="E35" s="131"/>
      <c r="F35" s="130"/>
      <c r="G35" s="130"/>
      <c r="H35" s="130"/>
      <c r="I35" s="130"/>
      <c r="J35" s="130"/>
      <c r="K35" s="131">
        <v>3.5</v>
      </c>
      <c r="L35" s="131">
        <v>0.1</v>
      </c>
      <c r="M35" s="132">
        <v>0.15</v>
      </c>
      <c r="N35" s="133"/>
      <c r="O35" s="134"/>
      <c r="P35" s="133"/>
      <c r="Q35" s="134"/>
      <c r="R35" s="135">
        <f t="shared" si="0"/>
        <v>0.15</v>
      </c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</row>
    <row r="36" spans="1:45" s="137" customFormat="1" ht="12.75">
      <c r="A36" s="129">
        <v>32</v>
      </c>
      <c r="B36" s="129" t="s">
        <v>34</v>
      </c>
      <c r="C36" s="131">
        <v>0.126</v>
      </c>
      <c r="D36" s="130">
        <v>4.0000000000000001E-3</v>
      </c>
      <c r="E36" s="131"/>
      <c r="F36" s="130"/>
      <c r="G36" s="130"/>
      <c r="H36" s="130"/>
      <c r="I36" s="130"/>
      <c r="J36" s="130"/>
      <c r="K36" s="131">
        <v>3.9</v>
      </c>
      <c r="L36" s="131">
        <v>0.4</v>
      </c>
      <c r="M36" s="132"/>
      <c r="N36" s="133"/>
      <c r="O36" s="134"/>
      <c r="P36" s="133"/>
      <c r="Q36" s="134"/>
      <c r="R36" s="135">
        <f t="shared" si="0"/>
        <v>0</v>
      </c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1:45" s="137" customFormat="1" ht="12.75">
      <c r="A37" s="129">
        <v>33</v>
      </c>
      <c r="B37" s="129" t="s">
        <v>35</v>
      </c>
      <c r="C37" s="131">
        <v>0.19500000000000001</v>
      </c>
      <c r="D37" s="130">
        <v>8.9999999999999993E-3</v>
      </c>
      <c r="E37" s="131"/>
      <c r="F37" s="130"/>
      <c r="G37" s="130"/>
      <c r="H37" s="130"/>
      <c r="I37" s="130"/>
      <c r="J37" s="130"/>
      <c r="K37" s="131">
        <v>3.8</v>
      </c>
      <c r="L37" s="131">
        <v>0.1</v>
      </c>
      <c r="M37" s="132"/>
      <c r="N37" s="133"/>
      <c r="O37" s="134"/>
      <c r="P37" s="133">
        <v>0.06</v>
      </c>
      <c r="Q37" s="134"/>
      <c r="R37" s="135">
        <f t="shared" si="0"/>
        <v>0</v>
      </c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1:45" s="137" customFormat="1" ht="12.75">
      <c r="A38" s="129">
        <v>34</v>
      </c>
      <c r="B38" s="139" t="s">
        <v>36</v>
      </c>
      <c r="C38" s="131">
        <v>0.23</v>
      </c>
      <c r="D38" s="130">
        <v>0.01</v>
      </c>
      <c r="E38" s="131"/>
      <c r="F38" s="130"/>
      <c r="G38" s="130"/>
      <c r="H38" s="130"/>
      <c r="I38" s="130"/>
      <c r="J38" s="130"/>
      <c r="K38" s="131">
        <v>4.5</v>
      </c>
      <c r="L38" s="131">
        <v>0.2</v>
      </c>
      <c r="M38" s="132"/>
      <c r="N38" s="133"/>
      <c r="O38" s="134"/>
      <c r="P38" s="133"/>
      <c r="Q38" s="134"/>
      <c r="R38" s="135">
        <f t="shared" si="0"/>
        <v>0</v>
      </c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</row>
    <row r="39" spans="1:45" s="137" customFormat="1" ht="12.75">
      <c r="A39" s="129">
        <v>35</v>
      </c>
      <c r="B39" s="129" t="s">
        <v>37</v>
      </c>
      <c r="C39" s="131">
        <v>5.1999999999999998E-2</v>
      </c>
      <c r="D39" s="130">
        <v>5.0000000000000001E-3</v>
      </c>
      <c r="E39" s="140"/>
      <c r="F39" s="130"/>
      <c r="G39" s="130"/>
      <c r="H39" s="130"/>
      <c r="I39" s="130"/>
      <c r="J39" s="130"/>
      <c r="K39" s="131">
        <v>3.1</v>
      </c>
      <c r="L39" s="131">
        <v>0.05</v>
      </c>
      <c r="M39" s="132"/>
      <c r="N39" s="133"/>
      <c r="O39" s="134"/>
      <c r="P39" s="133"/>
      <c r="Q39" s="134"/>
      <c r="R39" s="135">
        <f t="shared" si="0"/>
        <v>0</v>
      </c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</row>
    <row r="40" spans="1:45" s="137" customFormat="1" ht="12.75">
      <c r="A40" s="129">
        <v>36</v>
      </c>
      <c r="B40" s="139" t="s">
        <v>38</v>
      </c>
      <c r="C40" s="141">
        <v>0.23499999999999999</v>
      </c>
      <c r="D40" s="130">
        <v>5.0000000000000001E-3</v>
      </c>
      <c r="E40" s="141"/>
      <c r="F40" s="130"/>
      <c r="G40" s="130"/>
      <c r="H40" s="130"/>
      <c r="I40" s="130"/>
      <c r="J40" s="130"/>
      <c r="K40" s="131">
        <v>8.9909999999999997</v>
      </c>
      <c r="L40" s="131">
        <v>0.5</v>
      </c>
      <c r="M40" s="132"/>
      <c r="N40" s="133"/>
      <c r="O40" s="134"/>
      <c r="P40" s="133"/>
      <c r="Q40" s="134"/>
      <c r="R40" s="135">
        <f t="shared" si="0"/>
        <v>0</v>
      </c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</row>
    <row r="41" spans="1:45" s="137" customFormat="1" ht="12.75">
      <c r="A41" s="129">
        <v>37</v>
      </c>
      <c r="B41" s="129" t="s">
        <v>39</v>
      </c>
      <c r="C41" s="131">
        <v>0.14499999999999999</v>
      </c>
      <c r="D41" s="130">
        <v>5.0000000000000001E-3</v>
      </c>
      <c r="E41" s="131"/>
      <c r="F41" s="130"/>
      <c r="G41" s="130"/>
      <c r="H41" s="130"/>
      <c r="I41" s="130"/>
      <c r="J41" s="130"/>
      <c r="K41" s="131">
        <v>3.4</v>
      </c>
      <c r="L41" s="131">
        <v>0.1</v>
      </c>
      <c r="M41" s="132"/>
      <c r="N41" s="133"/>
      <c r="O41" s="134"/>
      <c r="P41" s="133">
        <v>0.1</v>
      </c>
      <c r="Q41" s="134"/>
      <c r="R41" s="135">
        <f t="shared" si="0"/>
        <v>0</v>
      </c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</row>
    <row r="42" spans="1:45" s="137" customFormat="1" ht="12.75">
      <c r="A42" s="129">
        <v>38</v>
      </c>
      <c r="B42" s="129" t="s">
        <v>40</v>
      </c>
      <c r="C42" s="131">
        <v>0.01</v>
      </c>
      <c r="D42" s="130">
        <v>3.0000000000000001E-3</v>
      </c>
      <c r="E42" s="131"/>
      <c r="F42" s="130"/>
      <c r="G42" s="130"/>
      <c r="H42" s="130"/>
      <c r="I42" s="130"/>
      <c r="J42" s="130"/>
      <c r="K42" s="131">
        <v>2</v>
      </c>
      <c r="L42" s="131">
        <v>0.1</v>
      </c>
      <c r="M42" s="132"/>
      <c r="N42" s="133"/>
      <c r="O42" s="134"/>
      <c r="P42" s="133"/>
      <c r="Q42" s="134"/>
      <c r="R42" s="135">
        <f t="shared" si="0"/>
        <v>0</v>
      </c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</row>
    <row r="43" spans="1:45" s="137" customFormat="1" ht="12.75">
      <c r="A43" s="129">
        <v>39</v>
      </c>
      <c r="B43" s="129" t="s">
        <v>41</v>
      </c>
      <c r="C43" s="131">
        <v>0.188</v>
      </c>
      <c r="D43" s="130">
        <v>4.0000000000000001E-3</v>
      </c>
      <c r="E43" s="131"/>
      <c r="F43" s="130"/>
      <c r="G43" s="130"/>
      <c r="H43" s="130"/>
      <c r="I43" s="130"/>
      <c r="J43" s="130"/>
      <c r="K43" s="131">
        <v>6.5</v>
      </c>
      <c r="L43" s="131">
        <v>0.1</v>
      </c>
      <c r="M43" s="132"/>
      <c r="N43" s="133"/>
      <c r="O43" s="134"/>
      <c r="P43" s="133"/>
      <c r="Q43" s="134"/>
      <c r="R43" s="135">
        <f t="shared" si="0"/>
        <v>0</v>
      </c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</row>
    <row r="44" spans="1:45" s="137" customFormat="1" ht="12.75">
      <c r="A44" s="129">
        <v>40</v>
      </c>
      <c r="B44" s="129" t="s">
        <v>42</v>
      </c>
      <c r="C44" s="131">
        <v>0.26100000000000001</v>
      </c>
      <c r="D44" s="130">
        <v>5.0000000000000001E-3</v>
      </c>
      <c r="E44" s="131"/>
      <c r="F44" s="130"/>
      <c r="G44" s="130"/>
      <c r="H44" s="130"/>
      <c r="I44" s="130"/>
      <c r="J44" s="130"/>
      <c r="K44" s="131">
        <v>3</v>
      </c>
      <c r="L44" s="131">
        <v>0.2</v>
      </c>
      <c r="M44" s="132"/>
      <c r="N44" s="133"/>
      <c r="O44" s="134"/>
      <c r="P44" s="133"/>
      <c r="Q44" s="134"/>
      <c r="R44" s="135">
        <f t="shared" si="0"/>
        <v>0</v>
      </c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</row>
    <row r="45" spans="1:45" s="137" customFormat="1" ht="12.75">
      <c r="A45" s="129">
        <v>41</v>
      </c>
      <c r="B45" s="129" t="s">
        <v>43</v>
      </c>
      <c r="C45" s="142">
        <v>0.36599999999999999</v>
      </c>
      <c r="D45" s="130">
        <v>5.0000000000000001E-3</v>
      </c>
      <c r="E45" s="142"/>
      <c r="F45" s="130"/>
      <c r="G45" s="130"/>
      <c r="H45" s="130"/>
      <c r="I45" s="130"/>
      <c r="J45" s="130"/>
      <c r="K45" s="131">
        <v>1.8</v>
      </c>
      <c r="L45" s="131">
        <v>0.08</v>
      </c>
      <c r="M45" s="132"/>
      <c r="N45" s="133"/>
      <c r="O45" s="134"/>
      <c r="P45" s="133"/>
      <c r="Q45" s="134"/>
      <c r="R45" s="135">
        <f t="shared" si="0"/>
        <v>0</v>
      </c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</row>
    <row r="46" spans="1:45" s="137" customFormat="1" ht="12.75">
      <c r="A46" s="129">
        <v>42</v>
      </c>
      <c r="B46" s="129" t="s">
        <v>44</v>
      </c>
      <c r="C46" s="131">
        <v>0.24299999999999999</v>
      </c>
      <c r="D46" s="130">
        <v>5.0000000000000001E-3</v>
      </c>
      <c r="E46" s="131"/>
      <c r="F46" s="130"/>
      <c r="G46" s="130"/>
      <c r="H46" s="130"/>
      <c r="I46" s="130"/>
      <c r="J46" s="130"/>
      <c r="K46" s="131">
        <v>2.2000000000000002</v>
      </c>
      <c r="L46" s="131">
        <v>0.15</v>
      </c>
      <c r="M46" s="132"/>
      <c r="N46" s="133"/>
      <c r="O46" s="134"/>
      <c r="P46" s="133"/>
      <c r="Q46" s="134"/>
      <c r="R46" s="135">
        <f t="shared" si="0"/>
        <v>0</v>
      </c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</row>
    <row r="47" spans="1:45" s="137" customFormat="1" ht="12.75">
      <c r="A47" s="129">
        <v>43</v>
      </c>
      <c r="B47" s="129" t="s">
        <v>45</v>
      </c>
      <c r="C47" s="131">
        <v>0.33600000000000002</v>
      </c>
      <c r="D47" s="130">
        <v>5.0000000000000001E-3</v>
      </c>
      <c r="E47" s="131"/>
      <c r="F47" s="130"/>
      <c r="G47" s="130"/>
      <c r="H47" s="130"/>
      <c r="I47" s="130"/>
      <c r="J47" s="130"/>
      <c r="K47" s="131">
        <v>2.68</v>
      </c>
      <c r="L47" s="131">
        <v>0.13</v>
      </c>
      <c r="M47" s="132"/>
      <c r="N47" s="133"/>
      <c r="O47" s="134"/>
      <c r="P47" s="133"/>
      <c r="Q47" s="134"/>
      <c r="R47" s="135">
        <f t="shared" si="0"/>
        <v>0</v>
      </c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</row>
    <row r="48" spans="1:45" s="137" customFormat="1" ht="12.75">
      <c r="A48" s="129">
        <v>44</v>
      </c>
      <c r="B48" s="129" t="s">
        <v>46</v>
      </c>
      <c r="C48" s="143">
        <v>0.20200000000000001</v>
      </c>
      <c r="D48" s="130">
        <v>5.0000000000000001E-3</v>
      </c>
      <c r="E48" s="143"/>
      <c r="F48" s="130"/>
      <c r="G48" s="130"/>
      <c r="H48" s="130"/>
      <c r="I48" s="130"/>
      <c r="J48" s="135">
        <v>0.15</v>
      </c>
      <c r="K48" s="131">
        <v>6</v>
      </c>
      <c r="L48" s="131">
        <v>0.5</v>
      </c>
      <c r="M48" s="132">
        <v>0.68</v>
      </c>
      <c r="N48" s="133"/>
      <c r="O48" s="134"/>
      <c r="P48" s="133"/>
      <c r="Q48" s="134"/>
      <c r="R48" s="135">
        <f t="shared" si="0"/>
        <v>0.83000000000000007</v>
      </c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</row>
    <row r="49" spans="1:45" s="137" customFormat="1" ht="12.75">
      <c r="A49" s="129">
        <v>45</v>
      </c>
      <c r="B49" s="129" t="s">
        <v>47</v>
      </c>
      <c r="C49" s="131">
        <v>1.2E-2</v>
      </c>
      <c r="D49" s="130">
        <v>6.0000000000000001E-3</v>
      </c>
      <c r="E49" s="131"/>
      <c r="F49" s="130"/>
      <c r="G49" s="130"/>
      <c r="H49" s="130"/>
      <c r="I49" s="130"/>
      <c r="J49" s="130"/>
      <c r="K49" s="131">
        <v>2.2000000000000002</v>
      </c>
      <c r="L49" s="131">
        <v>0.4</v>
      </c>
      <c r="M49" s="132">
        <v>0.435</v>
      </c>
      <c r="N49" s="133"/>
      <c r="O49" s="134"/>
      <c r="P49" s="133"/>
      <c r="Q49" s="134"/>
      <c r="R49" s="135">
        <f t="shared" si="0"/>
        <v>0.435</v>
      </c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</row>
    <row r="50" spans="1:45" s="137" customFormat="1" ht="12.75">
      <c r="A50" s="129">
        <v>46</v>
      </c>
      <c r="B50" s="129" t="s">
        <v>48</v>
      </c>
      <c r="C50" s="131">
        <v>0.24099999999999999</v>
      </c>
      <c r="D50" s="130">
        <v>5.0000000000000001E-3</v>
      </c>
      <c r="E50" s="131"/>
      <c r="F50" s="130"/>
      <c r="G50" s="130"/>
      <c r="H50" s="130"/>
      <c r="I50" s="130"/>
      <c r="J50" s="130"/>
      <c r="K50" s="131">
        <v>10</v>
      </c>
      <c r="L50" s="131">
        <v>0.1</v>
      </c>
      <c r="M50" s="132"/>
      <c r="N50" s="133">
        <v>0.1</v>
      </c>
      <c r="O50" s="134"/>
      <c r="P50" s="133"/>
      <c r="Q50" s="134"/>
      <c r="R50" s="135">
        <f t="shared" si="0"/>
        <v>0</v>
      </c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</row>
    <row r="51" spans="1:45" s="137" customFormat="1" ht="12.75">
      <c r="A51" s="129">
        <v>47</v>
      </c>
      <c r="B51" s="129" t="s">
        <v>49</v>
      </c>
      <c r="C51" s="131">
        <v>4.5999999999999999E-2</v>
      </c>
      <c r="D51" s="130">
        <v>5.0000000000000001E-3</v>
      </c>
      <c r="E51" s="131"/>
      <c r="F51" s="130"/>
      <c r="G51" s="130"/>
      <c r="H51" s="130"/>
      <c r="I51" s="130"/>
      <c r="J51" s="130"/>
      <c r="K51" s="131">
        <v>2.2000000000000002</v>
      </c>
      <c r="L51" s="131">
        <v>0.2</v>
      </c>
      <c r="M51" s="132"/>
      <c r="N51" s="133">
        <v>1</v>
      </c>
      <c r="O51" s="134"/>
      <c r="P51" s="133">
        <v>0.5</v>
      </c>
      <c r="Q51" s="134"/>
      <c r="R51" s="135">
        <f t="shared" si="0"/>
        <v>0</v>
      </c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</row>
    <row r="52" spans="1:45" s="137" customFormat="1" ht="12.75">
      <c r="A52" s="129">
        <v>48</v>
      </c>
      <c r="B52" s="129" t="s">
        <v>50</v>
      </c>
      <c r="C52" s="143">
        <v>0.17100000000000001</v>
      </c>
      <c r="D52" s="130">
        <v>2E-3</v>
      </c>
      <c r="E52" s="143"/>
      <c r="F52" s="130"/>
      <c r="G52" s="130"/>
      <c r="H52" s="130"/>
      <c r="I52" s="130"/>
      <c r="J52" s="130"/>
      <c r="K52" s="131">
        <v>4.4000000000000004</v>
      </c>
      <c r="L52" s="131">
        <v>0.5</v>
      </c>
      <c r="M52" s="132">
        <v>0.5</v>
      </c>
      <c r="N52" s="133"/>
      <c r="O52" s="134"/>
      <c r="P52" s="133"/>
      <c r="Q52" s="134"/>
      <c r="R52" s="135">
        <f t="shared" si="0"/>
        <v>0.5</v>
      </c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</row>
    <row r="53" spans="1:45" s="137" customFormat="1" ht="12.75">
      <c r="A53" s="129">
        <v>49</v>
      </c>
      <c r="B53" s="129" t="s">
        <v>51</v>
      </c>
      <c r="C53" s="131">
        <v>0.20100000000000001</v>
      </c>
      <c r="D53" s="130">
        <v>4.0000000000000001E-3</v>
      </c>
      <c r="E53" s="131"/>
      <c r="F53" s="130"/>
      <c r="G53" s="130"/>
      <c r="H53" s="130"/>
      <c r="I53" s="130"/>
      <c r="J53" s="130"/>
      <c r="K53" s="131">
        <v>1.6</v>
      </c>
      <c r="L53" s="131">
        <v>0.04</v>
      </c>
      <c r="M53" s="132"/>
      <c r="N53" s="133"/>
      <c r="O53" s="134"/>
      <c r="P53" s="133"/>
      <c r="Q53" s="134"/>
      <c r="R53" s="135">
        <f t="shared" si="0"/>
        <v>0</v>
      </c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</row>
    <row r="54" spans="1:45" s="137" customFormat="1" ht="12.75">
      <c r="A54" s="129">
        <v>50</v>
      </c>
      <c r="B54" s="129" t="s">
        <v>52</v>
      </c>
      <c r="C54" s="131">
        <v>0.309</v>
      </c>
      <c r="D54" s="130">
        <v>7.0000000000000001E-3</v>
      </c>
      <c r="E54" s="131"/>
      <c r="F54" s="130"/>
      <c r="G54" s="130"/>
      <c r="H54" s="130"/>
      <c r="I54" s="130"/>
      <c r="J54" s="130"/>
      <c r="K54" s="131">
        <v>3.2389999999999999</v>
      </c>
      <c r="L54" s="131">
        <v>0.6</v>
      </c>
      <c r="M54" s="132"/>
      <c r="N54" s="133"/>
      <c r="O54" s="134"/>
      <c r="P54" s="133"/>
      <c r="Q54" s="134"/>
      <c r="R54" s="135">
        <f t="shared" si="0"/>
        <v>0</v>
      </c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</row>
    <row r="55" spans="1:45" s="137" customFormat="1" ht="12.75">
      <c r="A55" s="129">
        <v>51</v>
      </c>
      <c r="B55" s="129" t="s">
        <v>53</v>
      </c>
      <c r="C55" s="131">
        <v>8.6999999999999994E-2</v>
      </c>
      <c r="D55" s="130">
        <v>5.0000000000000001E-3</v>
      </c>
      <c r="E55" s="131"/>
      <c r="F55" s="130"/>
      <c r="G55" s="130"/>
      <c r="H55" s="130"/>
      <c r="I55" s="130"/>
      <c r="J55" s="130"/>
      <c r="K55" s="131">
        <v>2.1949999999999998</v>
      </c>
      <c r="L55" s="131">
        <v>0.13</v>
      </c>
      <c r="M55" s="132">
        <v>0.63</v>
      </c>
      <c r="N55" s="133">
        <v>0.1</v>
      </c>
      <c r="O55" s="134"/>
      <c r="P55" s="133"/>
      <c r="Q55" s="134"/>
      <c r="R55" s="135">
        <f t="shared" si="0"/>
        <v>0.63</v>
      </c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</row>
    <row r="56" spans="1:45" s="137" customFormat="1" ht="12.75">
      <c r="A56" s="129">
        <v>52</v>
      </c>
      <c r="B56" s="129" t="s">
        <v>54</v>
      </c>
      <c r="C56" s="131">
        <v>0.60599999999999998</v>
      </c>
      <c r="D56" s="130">
        <v>0.01</v>
      </c>
      <c r="E56" s="131"/>
      <c r="F56" s="130"/>
      <c r="G56" s="130"/>
      <c r="H56" s="130"/>
      <c r="I56" s="130"/>
      <c r="J56" s="130"/>
      <c r="K56" s="131">
        <v>3.5</v>
      </c>
      <c r="L56" s="131">
        <v>0.3</v>
      </c>
      <c r="M56" s="132">
        <v>0.6</v>
      </c>
      <c r="N56" s="133"/>
      <c r="O56" s="134"/>
      <c r="P56" s="133"/>
      <c r="Q56" s="134"/>
      <c r="R56" s="135">
        <f t="shared" si="0"/>
        <v>0.6</v>
      </c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</row>
    <row r="57" spans="1:45" s="137" customFormat="1" ht="12.75">
      <c r="A57" s="129">
        <v>53</v>
      </c>
      <c r="B57" s="129" t="s">
        <v>55</v>
      </c>
      <c r="C57" s="131">
        <v>0.221</v>
      </c>
      <c r="D57" s="130">
        <v>5.0000000000000001E-3</v>
      </c>
      <c r="E57" s="131"/>
      <c r="F57" s="130"/>
      <c r="G57" s="130"/>
      <c r="H57" s="130"/>
      <c r="I57" s="130"/>
      <c r="J57" s="130"/>
      <c r="K57" s="131">
        <v>2.6349999999999998</v>
      </c>
      <c r="L57" s="131">
        <v>0.1</v>
      </c>
      <c r="M57" s="132"/>
      <c r="N57" s="133"/>
      <c r="O57" s="134"/>
      <c r="P57" s="133"/>
      <c r="Q57" s="134"/>
      <c r="R57" s="135">
        <f t="shared" si="0"/>
        <v>0</v>
      </c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</row>
    <row r="58" spans="1:45" s="137" customFormat="1" ht="12.75">
      <c r="A58" s="129">
        <v>54</v>
      </c>
      <c r="B58" s="129" t="s">
        <v>56</v>
      </c>
      <c r="C58" s="131">
        <v>4.2000000000000003E-2</v>
      </c>
      <c r="D58" s="130">
        <v>4.0000000000000001E-3</v>
      </c>
      <c r="E58" s="131"/>
      <c r="F58" s="130"/>
      <c r="G58" s="130"/>
      <c r="H58" s="130"/>
      <c r="I58" s="130"/>
      <c r="J58" s="130"/>
      <c r="K58" s="131">
        <v>2.6</v>
      </c>
      <c r="L58" s="131">
        <v>0.4</v>
      </c>
      <c r="M58" s="144"/>
      <c r="N58" s="133"/>
      <c r="O58" s="134"/>
      <c r="P58" s="133"/>
      <c r="Q58" s="134"/>
      <c r="R58" s="135">
        <f t="shared" si="0"/>
        <v>0</v>
      </c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</row>
    <row r="59" spans="1:45" s="137" customFormat="1" ht="12.75">
      <c r="A59" s="129">
        <v>55</v>
      </c>
      <c r="B59" s="129" t="s">
        <v>57</v>
      </c>
      <c r="C59" s="131"/>
      <c r="D59" s="131"/>
      <c r="E59" s="131"/>
      <c r="F59" s="130"/>
      <c r="G59" s="130"/>
      <c r="H59" s="130"/>
      <c r="I59" s="135"/>
      <c r="J59" s="135"/>
      <c r="K59" s="131">
        <v>12</v>
      </c>
      <c r="L59" s="131"/>
      <c r="M59" s="132"/>
      <c r="N59" s="133">
        <v>0.1</v>
      </c>
      <c r="O59" s="134"/>
      <c r="P59" s="133"/>
      <c r="Q59" s="134"/>
      <c r="R59" s="135">
        <f t="shared" si="0"/>
        <v>0</v>
      </c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</row>
    <row r="60" spans="1:45" s="137" customFormat="1" ht="12.75">
      <c r="A60" s="129">
        <v>56</v>
      </c>
      <c r="B60" s="129" t="s">
        <v>131</v>
      </c>
      <c r="C60" s="131"/>
      <c r="D60" s="131"/>
      <c r="E60" s="131"/>
      <c r="F60" s="130"/>
      <c r="G60" s="130"/>
      <c r="H60" s="130"/>
      <c r="I60" s="135">
        <v>0.33500000000000002</v>
      </c>
      <c r="J60" s="135">
        <v>0.35</v>
      </c>
      <c r="K60" s="131"/>
      <c r="L60" s="131"/>
      <c r="M60" s="132">
        <v>6.89</v>
      </c>
      <c r="N60" s="133"/>
      <c r="O60" s="134">
        <v>1.8</v>
      </c>
      <c r="P60" s="133"/>
      <c r="Q60" s="134">
        <v>0.96</v>
      </c>
      <c r="R60" s="135">
        <f t="shared" si="0"/>
        <v>10.334999999999999</v>
      </c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</row>
    <row r="61" spans="1:45" s="137" customFormat="1" ht="12.75">
      <c r="A61" s="129"/>
      <c r="B61" s="145" t="s">
        <v>58</v>
      </c>
      <c r="C61" s="134">
        <f t="shared" ref="C61:H61" si="1">SUM(C5:C59)</f>
        <v>13.607999999999997</v>
      </c>
      <c r="D61" s="134">
        <f t="shared" si="1"/>
        <v>0.33500000000000019</v>
      </c>
      <c r="E61" s="134">
        <f t="shared" si="1"/>
        <v>0</v>
      </c>
      <c r="F61" s="134">
        <f t="shared" si="1"/>
        <v>0</v>
      </c>
      <c r="G61" s="134">
        <f t="shared" si="1"/>
        <v>0</v>
      </c>
      <c r="H61" s="134">
        <f t="shared" si="1"/>
        <v>0</v>
      </c>
      <c r="I61" s="134">
        <f>SUM(I5:I60)</f>
        <v>0.33500000000000002</v>
      </c>
      <c r="J61" s="134">
        <f t="shared" ref="J61:Q61" si="2">SUM(J5:J60)</f>
        <v>0.5</v>
      </c>
      <c r="K61" s="134">
        <f t="shared" si="2"/>
        <v>187.37899999999999</v>
      </c>
      <c r="L61" s="134">
        <f t="shared" si="2"/>
        <v>13.367999999999995</v>
      </c>
      <c r="M61" s="134">
        <f t="shared" si="2"/>
        <v>13.404999999999998</v>
      </c>
      <c r="N61" s="134">
        <f t="shared" si="2"/>
        <v>1.8000000000000003</v>
      </c>
      <c r="O61" s="134">
        <f t="shared" si="2"/>
        <v>1.8</v>
      </c>
      <c r="P61" s="134">
        <f t="shared" si="2"/>
        <v>0.96</v>
      </c>
      <c r="Q61" s="134">
        <f t="shared" si="2"/>
        <v>0.96</v>
      </c>
      <c r="R61" s="146">
        <f>SUM(R5:R60)</f>
        <v>17</v>
      </c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</row>
  </sheetData>
  <mergeCells count="11">
    <mergeCell ref="A1:R1"/>
    <mergeCell ref="A2:A4"/>
    <mergeCell ref="B2:B4"/>
    <mergeCell ref="E3:F3"/>
    <mergeCell ref="R3:R4"/>
    <mergeCell ref="C2:R2"/>
    <mergeCell ref="H3:H4"/>
    <mergeCell ref="C3:D3"/>
    <mergeCell ref="K3:M3"/>
    <mergeCell ref="N3:O3"/>
    <mergeCell ref="P3:Q3"/>
  </mergeCells>
  <phoneticPr fontId="20" type="noConversion"/>
  <pageMargins left="0" right="0" top="0" bottom="0" header="0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>
      <selection activeCell="F67" sqref="F67"/>
    </sheetView>
  </sheetViews>
  <sheetFormatPr defaultRowHeight="12.75"/>
  <cols>
    <col min="1" max="1" width="4.42578125" customWidth="1"/>
    <col min="2" max="2" width="18.7109375" customWidth="1"/>
    <col min="3" max="3" width="11.140625" customWidth="1"/>
    <col min="4" max="4" width="11.42578125" customWidth="1"/>
    <col min="5" max="5" width="11.7109375" customWidth="1"/>
    <col min="6" max="6" width="11" customWidth="1"/>
    <col min="7" max="7" width="11.28515625" customWidth="1"/>
    <col min="8" max="8" width="14.28515625" customWidth="1"/>
  </cols>
  <sheetData>
    <row r="1" spans="1:8">
      <c r="A1" s="166" t="s">
        <v>0</v>
      </c>
      <c r="B1" s="166" t="s">
        <v>1</v>
      </c>
      <c r="C1" s="153" t="s">
        <v>121</v>
      </c>
      <c r="D1" s="153" t="s">
        <v>122</v>
      </c>
      <c r="E1" s="153" t="s">
        <v>124</v>
      </c>
      <c r="F1" s="153" t="s">
        <v>125</v>
      </c>
      <c r="G1" s="148" t="s">
        <v>126</v>
      </c>
      <c r="H1" s="153" t="s">
        <v>127</v>
      </c>
    </row>
    <row r="2" spans="1:8">
      <c r="A2" s="166"/>
      <c r="B2" s="166"/>
      <c r="C2" s="189" t="s">
        <v>123</v>
      </c>
      <c r="D2" s="189" t="s">
        <v>99</v>
      </c>
      <c r="E2" s="189" t="s">
        <v>123</v>
      </c>
      <c r="F2" s="189" t="s">
        <v>123</v>
      </c>
      <c r="G2" s="189" t="s">
        <v>123</v>
      </c>
      <c r="H2" s="189" t="s">
        <v>123</v>
      </c>
    </row>
    <row r="3" spans="1:8" ht="20.25" customHeight="1">
      <c r="A3" s="166"/>
      <c r="B3" s="166"/>
      <c r="C3" s="189"/>
      <c r="D3" s="190"/>
      <c r="E3" s="189"/>
      <c r="F3" s="189"/>
      <c r="G3" s="189"/>
      <c r="H3" s="189"/>
    </row>
    <row r="4" spans="1:8">
      <c r="A4" s="4">
        <v>1</v>
      </c>
      <c r="B4" s="4" t="s">
        <v>3</v>
      </c>
      <c r="C4" s="149">
        <v>80</v>
      </c>
      <c r="D4" s="147">
        <v>6</v>
      </c>
      <c r="E4" s="64">
        <v>14</v>
      </c>
      <c r="F4" s="150"/>
      <c r="G4" s="150">
        <v>0.5</v>
      </c>
      <c r="H4" s="154">
        <f>SUM(C4:G4)</f>
        <v>100.5</v>
      </c>
    </row>
    <row r="5" spans="1:8">
      <c r="A5" s="4">
        <v>2</v>
      </c>
      <c r="B5" s="4" t="s">
        <v>4</v>
      </c>
      <c r="C5" s="149">
        <v>156.19999999999999</v>
      </c>
      <c r="D5" s="147">
        <v>9.6</v>
      </c>
      <c r="E5" s="64">
        <v>11.8</v>
      </c>
      <c r="F5" s="150">
        <v>0.3</v>
      </c>
      <c r="G5" s="150">
        <v>0.6</v>
      </c>
      <c r="H5" s="154">
        <f>SUM(C5:G5)</f>
        <v>178.5</v>
      </c>
    </row>
    <row r="6" spans="1:8">
      <c r="A6" s="4">
        <v>3</v>
      </c>
      <c r="B6" s="4" t="s">
        <v>5</v>
      </c>
      <c r="C6" s="149"/>
      <c r="D6" s="147"/>
      <c r="E6" s="64"/>
      <c r="F6" s="150"/>
      <c r="G6" s="150"/>
      <c r="H6" s="154"/>
    </row>
    <row r="7" spans="1:8">
      <c r="A7" s="4">
        <v>4</v>
      </c>
      <c r="B7" s="4" t="s">
        <v>6</v>
      </c>
      <c r="C7" s="149"/>
      <c r="D7" s="147"/>
      <c r="E7" s="64"/>
      <c r="F7" s="150"/>
      <c r="G7" s="150"/>
      <c r="H7" s="154"/>
    </row>
    <row r="8" spans="1:8" s="114" customFormat="1">
      <c r="A8" s="108">
        <v>5</v>
      </c>
      <c r="B8" s="108" t="s">
        <v>7</v>
      </c>
      <c r="C8" s="151">
        <v>114.6</v>
      </c>
      <c r="D8" s="50">
        <v>6</v>
      </c>
      <c r="E8" s="148">
        <v>10.5</v>
      </c>
      <c r="F8" s="150">
        <v>1.2</v>
      </c>
      <c r="G8" s="150">
        <v>1.1000000000000001</v>
      </c>
      <c r="H8" s="105">
        <f>SUM(C8:G8)</f>
        <v>133.39999999999998</v>
      </c>
    </row>
    <row r="9" spans="1:8" s="114" customFormat="1">
      <c r="A9" s="108">
        <v>6</v>
      </c>
      <c r="B9" s="108" t="s">
        <v>8</v>
      </c>
      <c r="C9" s="151"/>
      <c r="D9" s="50"/>
      <c r="E9" s="148"/>
      <c r="F9" s="150"/>
      <c r="G9" s="150"/>
      <c r="H9" s="105"/>
    </row>
    <row r="10" spans="1:8" s="114" customFormat="1">
      <c r="A10" s="108">
        <v>7</v>
      </c>
      <c r="B10" s="108" t="s">
        <v>9</v>
      </c>
      <c r="C10" s="151"/>
      <c r="D10" s="50"/>
      <c r="E10" s="148"/>
      <c r="F10" s="150"/>
      <c r="G10" s="150"/>
      <c r="H10" s="105"/>
    </row>
    <row r="11" spans="1:8" s="114" customFormat="1">
      <c r="A11" s="108">
        <v>8</v>
      </c>
      <c r="B11" s="108" t="s">
        <v>10</v>
      </c>
      <c r="C11" s="151"/>
      <c r="D11" s="50"/>
      <c r="E11" s="148"/>
      <c r="F11" s="150"/>
      <c r="G11" s="150"/>
      <c r="H11" s="105"/>
    </row>
    <row r="12" spans="1:8" s="114" customFormat="1">
      <c r="A12" s="108">
        <v>9</v>
      </c>
      <c r="B12" s="108" t="s">
        <v>11</v>
      </c>
      <c r="C12" s="151">
        <v>78.900000000000006</v>
      </c>
      <c r="D12" s="50">
        <v>9.9</v>
      </c>
      <c r="E12" s="148">
        <v>9.9</v>
      </c>
      <c r="F12" s="150">
        <v>0.4</v>
      </c>
      <c r="G12" s="150">
        <v>0.22</v>
      </c>
      <c r="H12" s="105">
        <f>SUM(C12:G12)</f>
        <v>99.320000000000022</v>
      </c>
    </row>
    <row r="13" spans="1:8" s="114" customFormat="1">
      <c r="A13" s="108">
        <v>10</v>
      </c>
      <c r="B13" s="108" t="s">
        <v>12</v>
      </c>
      <c r="C13" s="151"/>
      <c r="D13" s="50"/>
      <c r="E13" s="148"/>
      <c r="F13" s="150"/>
      <c r="G13" s="150"/>
      <c r="H13" s="105"/>
    </row>
    <row r="14" spans="1:8" s="114" customFormat="1">
      <c r="A14" s="108">
        <v>11</v>
      </c>
      <c r="B14" s="108" t="s">
        <v>13</v>
      </c>
      <c r="C14" s="151">
        <v>107.5</v>
      </c>
      <c r="D14" s="50">
        <v>21.3</v>
      </c>
      <c r="E14" s="148">
        <v>11.1</v>
      </c>
      <c r="F14" s="150"/>
      <c r="G14" s="150">
        <v>0.15</v>
      </c>
      <c r="H14" s="105">
        <f>SUM(C14:G14)</f>
        <v>140.05000000000001</v>
      </c>
    </row>
    <row r="15" spans="1:8" s="114" customFormat="1">
      <c r="A15" s="108">
        <v>12</v>
      </c>
      <c r="B15" s="108" t="s">
        <v>14</v>
      </c>
      <c r="C15" s="151"/>
      <c r="D15" s="50"/>
      <c r="E15" s="148"/>
      <c r="F15" s="150"/>
      <c r="G15" s="150"/>
      <c r="H15" s="105"/>
    </row>
    <row r="16" spans="1:8" s="114" customFormat="1">
      <c r="A16" s="108">
        <v>13</v>
      </c>
      <c r="B16" s="108" t="s">
        <v>15</v>
      </c>
      <c r="C16" s="151"/>
      <c r="D16" s="50"/>
      <c r="E16" s="148"/>
      <c r="F16" s="150"/>
      <c r="G16" s="150"/>
      <c r="H16" s="105"/>
    </row>
    <row r="17" spans="1:8" s="114" customFormat="1">
      <c r="A17" s="108">
        <v>14</v>
      </c>
      <c r="B17" s="108" t="s">
        <v>16</v>
      </c>
      <c r="C17" s="151">
        <v>73.8</v>
      </c>
      <c r="D17" s="50">
        <v>3.6</v>
      </c>
      <c r="E17" s="148">
        <v>8</v>
      </c>
      <c r="F17" s="150">
        <v>3.6</v>
      </c>
      <c r="G17" s="150">
        <v>0.05</v>
      </c>
      <c r="H17" s="105">
        <f>SUM(C17:G17)</f>
        <v>89.049999999999983</v>
      </c>
    </row>
    <row r="18" spans="1:8" s="114" customFormat="1">
      <c r="A18" s="108">
        <v>15</v>
      </c>
      <c r="B18" s="108" t="s">
        <v>17</v>
      </c>
      <c r="C18" s="151"/>
      <c r="D18" s="50"/>
      <c r="E18" s="148"/>
      <c r="F18" s="150"/>
      <c r="G18" s="150"/>
      <c r="H18" s="105"/>
    </row>
    <row r="19" spans="1:8" s="114" customFormat="1">
      <c r="A19" s="108">
        <v>16</v>
      </c>
      <c r="B19" s="108" t="s">
        <v>18</v>
      </c>
      <c r="C19" s="151"/>
      <c r="D19" s="50"/>
      <c r="E19" s="148"/>
      <c r="F19" s="150"/>
      <c r="G19" s="150"/>
      <c r="H19" s="105"/>
    </row>
    <row r="20" spans="1:8" s="114" customFormat="1">
      <c r="A20" s="108">
        <v>17</v>
      </c>
      <c r="B20" s="108" t="s">
        <v>19</v>
      </c>
      <c r="C20" s="151"/>
      <c r="D20" s="50"/>
      <c r="E20" s="148"/>
      <c r="F20" s="150"/>
      <c r="G20" s="150"/>
      <c r="H20" s="105"/>
    </row>
    <row r="21" spans="1:8" s="114" customFormat="1">
      <c r="A21" s="108">
        <v>18</v>
      </c>
      <c r="B21" s="108" t="s">
        <v>20</v>
      </c>
      <c r="C21" s="151"/>
      <c r="D21" s="50"/>
      <c r="E21" s="148"/>
      <c r="F21" s="150"/>
      <c r="G21" s="150"/>
      <c r="H21" s="105"/>
    </row>
    <row r="22" spans="1:8" s="114" customFormat="1">
      <c r="A22" s="108">
        <v>19</v>
      </c>
      <c r="B22" s="108" t="s">
        <v>21</v>
      </c>
      <c r="C22" s="151"/>
      <c r="D22" s="50"/>
      <c r="E22" s="148"/>
      <c r="F22" s="150"/>
      <c r="G22" s="150"/>
      <c r="H22" s="105"/>
    </row>
    <row r="23" spans="1:8" s="114" customFormat="1">
      <c r="A23" s="108">
        <v>20</v>
      </c>
      <c r="B23" s="108" t="s">
        <v>22</v>
      </c>
      <c r="C23" s="151"/>
      <c r="D23" s="50"/>
      <c r="E23" s="148"/>
      <c r="F23" s="150"/>
      <c r="G23" s="150"/>
      <c r="H23" s="105"/>
    </row>
    <row r="24" spans="1:8" s="114" customFormat="1">
      <c r="A24" s="108">
        <v>21</v>
      </c>
      <c r="B24" s="108" t="s">
        <v>23</v>
      </c>
      <c r="C24" s="151"/>
      <c r="D24" s="50"/>
      <c r="E24" s="148"/>
      <c r="F24" s="150"/>
      <c r="G24" s="150"/>
      <c r="H24" s="105"/>
    </row>
    <row r="25" spans="1:8" s="114" customFormat="1">
      <c r="A25" s="108">
        <v>22</v>
      </c>
      <c r="B25" s="108" t="s">
        <v>24</v>
      </c>
      <c r="C25" s="151">
        <v>114.7</v>
      </c>
      <c r="D25" s="50">
        <v>2.4</v>
      </c>
      <c r="E25" s="148">
        <v>2.1</v>
      </c>
      <c r="F25" s="150"/>
      <c r="G25" s="150">
        <v>0.4</v>
      </c>
      <c r="H25" s="105">
        <f>SUM(C25:G25)</f>
        <v>119.60000000000001</v>
      </c>
    </row>
    <row r="26" spans="1:8" s="114" customFormat="1">
      <c r="A26" s="108">
        <v>23</v>
      </c>
      <c r="B26" s="108" t="s">
        <v>25</v>
      </c>
      <c r="C26" s="151"/>
      <c r="D26" s="50"/>
      <c r="E26" s="148"/>
      <c r="F26" s="150"/>
      <c r="G26" s="150"/>
      <c r="H26" s="105"/>
    </row>
    <row r="27" spans="1:8" s="114" customFormat="1">
      <c r="A27" s="108">
        <v>24</v>
      </c>
      <c r="B27" s="108" t="s">
        <v>26</v>
      </c>
      <c r="C27" s="151"/>
      <c r="D27" s="50"/>
      <c r="E27" s="148"/>
      <c r="F27" s="150"/>
      <c r="G27" s="150"/>
      <c r="H27" s="105"/>
    </row>
    <row r="28" spans="1:8" s="114" customFormat="1">
      <c r="A28" s="108">
        <v>25</v>
      </c>
      <c r="B28" s="108" t="s">
        <v>27</v>
      </c>
      <c r="C28" s="151"/>
      <c r="D28" s="50"/>
      <c r="E28" s="148"/>
      <c r="F28" s="150"/>
      <c r="G28" s="150"/>
      <c r="H28" s="105"/>
    </row>
    <row r="29" spans="1:8" s="114" customFormat="1">
      <c r="A29" s="108">
        <v>26</v>
      </c>
      <c r="B29" s="108" t="s">
        <v>28</v>
      </c>
      <c r="C29" s="151"/>
      <c r="D29" s="50"/>
      <c r="E29" s="148"/>
      <c r="F29" s="150"/>
      <c r="G29" s="150"/>
      <c r="H29" s="105"/>
    </row>
    <row r="30" spans="1:8" s="114" customFormat="1">
      <c r="A30" s="108">
        <v>27</v>
      </c>
      <c r="B30" s="108" t="s">
        <v>29</v>
      </c>
      <c r="C30" s="151">
        <v>134.19999999999999</v>
      </c>
      <c r="D30" s="50">
        <v>3.6</v>
      </c>
      <c r="E30" s="148">
        <v>4.2</v>
      </c>
      <c r="F30" s="150">
        <v>0.2</v>
      </c>
      <c r="G30" s="150">
        <v>0.5</v>
      </c>
      <c r="H30" s="105">
        <f>SUM(C30:G30)</f>
        <v>142.69999999999996</v>
      </c>
    </row>
    <row r="31" spans="1:8" s="114" customFormat="1">
      <c r="A31" s="108">
        <v>28</v>
      </c>
      <c r="B31" s="108" t="s">
        <v>30</v>
      </c>
      <c r="C31" s="151"/>
      <c r="D31" s="50"/>
      <c r="E31" s="148"/>
      <c r="F31" s="150"/>
      <c r="G31" s="150"/>
      <c r="H31" s="105"/>
    </row>
    <row r="32" spans="1:8" s="114" customFormat="1">
      <c r="A32" s="108">
        <v>29</v>
      </c>
      <c r="B32" s="108" t="s">
        <v>31</v>
      </c>
      <c r="C32" s="151"/>
      <c r="D32" s="50"/>
      <c r="E32" s="148"/>
      <c r="F32" s="150"/>
      <c r="G32" s="150"/>
      <c r="H32" s="105"/>
    </row>
    <row r="33" spans="1:8" s="114" customFormat="1">
      <c r="A33" s="108">
        <v>30</v>
      </c>
      <c r="B33" s="108" t="s">
        <v>32</v>
      </c>
      <c r="C33" s="151"/>
      <c r="D33" s="50"/>
      <c r="E33" s="148"/>
      <c r="F33" s="150"/>
      <c r="G33" s="150"/>
      <c r="H33" s="105"/>
    </row>
    <row r="34" spans="1:8" s="114" customFormat="1">
      <c r="A34" s="108">
        <v>31</v>
      </c>
      <c r="B34" s="108" t="s">
        <v>33</v>
      </c>
      <c r="C34" s="151">
        <v>108.8</v>
      </c>
      <c r="D34" s="50">
        <v>6</v>
      </c>
      <c r="E34" s="148">
        <v>16.600000000000001</v>
      </c>
      <c r="F34" s="150"/>
      <c r="G34" s="150">
        <v>0.15</v>
      </c>
      <c r="H34" s="105">
        <f>SUM(C34:G34)</f>
        <v>131.55000000000001</v>
      </c>
    </row>
    <row r="35" spans="1:8" s="114" customFormat="1">
      <c r="A35" s="108">
        <v>32</v>
      </c>
      <c r="B35" s="108" t="s">
        <v>34</v>
      </c>
      <c r="C35" s="151"/>
      <c r="D35" s="50"/>
      <c r="E35" s="148"/>
      <c r="F35" s="150"/>
      <c r="G35" s="150"/>
      <c r="H35" s="105"/>
    </row>
    <row r="36" spans="1:8" s="114" customFormat="1">
      <c r="A36" s="108">
        <v>33</v>
      </c>
      <c r="B36" s="108" t="s">
        <v>35</v>
      </c>
      <c r="C36" s="151"/>
      <c r="D36" s="50"/>
      <c r="E36" s="148"/>
      <c r="F36" s="150"/>
      <c r="G36" s="150"/>
      <c r="H36" s="105"/>
    </row>
    <row r="37" spans="1:8" s="114" customFormat="1">
      <c r="A37" s="108">
        <v>34</v>
      </c>
      <c r="B37" s="108" t="s">
        <v>36</v>
      </c>
      <c r="C37" s="151"/>
      <c r="D37" s="50"/>
      <c r="E37" s="148"/>
      <c r="F37" s="150"/>
      <c r="G37" s="150"/>
      <c r="H37" s="105"/>
    </row>
    <row r="38" spans="1:8" s="114" customFormat="1">
      <c r="A38" s="108">
        <v>35</v>
      </c>
      <c r="B38" s="108" t="s">
        <v>37</v>
      </c>
      <c r="C38" s="151"/>
      <c r="D38" s="50"/>
      <c r="E38" s="148"/>
      <c r="F38" s="150"/>
      <c r="G38" s="150"/>
      <c r="H38" s="105"/>
    </row>
    <row r="39" spans="1:8" s="114" customFormat="1">
      <c r="A39" s="108">
        <v>36</v>
      </c>
      <c r="B39" s="108" t="s">
        <v>38</v>
      </c>
      <c r="C39" s="151"/>
      <c r="D39" s="50"/>
      <c r="E39" s="148"/>
      <c r="F39" s="150"/>
      <c r="G39" s="150"/>
      <c r="H39" s="105"/>
    </row>
    <row r="40" spans="1:8" s="114" customFormat="1">
      <c r="A40" s="108">
        <v>37</v>
      </c>
      <c r="B40" s="108" t="s">
        <v>39</v>
      </c>
      <c r="C40" s="151"/>
      <c r="D40" s="50"/>
      <c r="E40" s="148"/>
      <c r="F40" s="150"/>
      <c r="G40" s="150"/>
      <c r="H40" s="105"/>
    </row>
    <row r="41" spans="1:8" s="114" customFormat="1">
      <c r="A41" s="108">
        <v>38</v>
      </c>
      <c r="B41" s="108" t="s">
        <v>40</v>
      </c>
      <c r="C41" s="151"/>
      <c r="D41" s="50"/>
      <c r="E41" s="148"/>
      <c r="F41" s="150"/>
      <c r="G41" s="150"/>
      <c r="H41" s="105"/>
    </row>
    <row r="42" spans="1:8" s="114" customFormat="1">
      <c r="A42" s="108">
        <v>39</v>
      </c>
      <c r="B42" s="108" t="s">
        <v>41</v>
      </c>
      <c r="C42" s="151"/>
      <c r="D42" s="50"/>
      <c r="E42" s="148"/>
      <c r="F42" s="150"/>
      <c r="G42" s="150"/>
      <c r="H42" s="105"/>
    </row>
    <row r="43" spans="1:8" s="114" customFormat="1">
      <c r="A43" s="108">
        <v>40</v>
      </c>
      <c r="B43" s="108" t="s">
        <v>42</v>
      </c>
      <c r="C43" s="151"/>
      <c r="D43" s="50"/>
      <c r="E43" s="148"/>
      <c r="F43" s="150"/>
      <c r="G43" s="150"/>
      <c r="H43" s="105"/>
    </row>
    <row r="44" spans="1:8" s="114" customFormat="1">
      <c r="A44" s="108">
        <v>41</v>
      </c>
      <c r="B44" s="108" t="s">
        <v>43</v>
      </c>
      <c r="C44" s="151"/>
      <c r="D44" s="50"/>
      <c r="E44" s="148"/>
      <c r="F44" s="150"/>
      <c r="G44" s="150"/>
      <c r="H44" s="105"/>
    </row>
    <row r="45" spans="1:8" s="114" customFormat="1">
      <c r="A45" s="108">
        <v>42</v>
      </c>
      <c r="B45" s="108" t="s">
        <v>44</v>
      </c>
      <c r="C45" s="151"/>
      <c r="D45" s="50"/>
      <c r="E45" s="148"/>
      <c r="F45" s="150"/>
      <c r="G45" s="150"/>
      <c r="H45" s="105"/>
    </row>
    <row r="46" spans="1:8" s="114" customFormat="1">
      <c r="A46" s="108">
        <v>43</v>
      </c>
      <c r="B46" s="108" t="s">
        <v>45</v>
      </c>
      <c r="C46" s="151"/>
      <c r="D46" s="50"/>
      <c r="E46" s="148"/>
      <c r="F46" s="150"/>
      <c r="G46" s="150"/>
      <c r="H46" s="105"/>
    </row>
    <row r="47" spans="1:8" s="114" customFormat="1">
      <c r="A47" s="108">
        <v>44</v>
      </c>
      <c r="B47" s="108" t="s">
        <v>46</v>
      </c>
      <c r="C47" s="151">
        <v>204.9</v>
      </c>
      <c r="D47" s="50">
        <v>13.2</v>
      </c>
      <c r="E47" s="148">
        <v>10.8</v>
      </c>
      <c r="F47" s="150">
        <v>6.3</v>
      </c>
      <c r="G47" s="150">
        <v>0.83</v>
      </c>
      <c r="H47" s="105">
        <f>SUM(C47:G47)</f>
        <v>236.03000000000003</v>
      </c>
    </row>
    <row r="48" spans="1:8" s="114" customFormat="1">
      <c r="A48" s="108">
        <v>45</v>
      </c>
      <c r="B48" s="108" t="s">
        <v>47</v>
      </c>
      <c r="C48" s="151">
        <v>123.74</v>
      </c>
      <c r="D48" s="50">
        <v>3.6</v>
      </c>
      <c r="E48" s="148">
        <v>6.6</v>
      </c>
      <c r="F48" s="150"/>
      <c r="G48" s="150">
        <v>0.435</v>
      </c>
      <c r="H48" s="105">
        <f>SUM(C48:G48)</f>
        <v>134.375</v>
      </c>
    </row>
    <row r="49" spans="1:8" s="114" customFormat="1">
      <c r="A49" s="108">
        <v>46</v>
      </c>
      <c r="B49" s="108" t="s">
        <v>48</v>
      </c>
      <c r="C49" s="151"/>
      <c r="D49" s="50"/>
      <c r="E49" s="148"/>
      <c r="F49" s="150"/>
      <c r="G49" s="150"/>
      <c r="H49" s="105"/>
    </row>
    <row r="50" spans="1:8" s="114" customFormat="1">
      <c r="A50" s="108">
        <v>47</v>
      </c>
      <c r="B50" s="108" t="s">
        <v>49</v>
      </c>
      <c r="C50" s="151"/>
      <c r="D50" s="50"/>
      <c r="E50" s="148"/>
      <c r="F50" s="150"/>
      <c r="G50" s="150"/>
      <c r="H50" s="105"/>
    </row>
    <row r="51" spans="1:8" s="114" customFormat="1">
      <c r="A51" s="108">
        <v>48</v>
      </c>
      <c r="B51" s="108" t="s">
        <v>50</v>
      </c>
      <c r="C51" s="151">
        <v>95.8</v>
      </c>
      <c r="D51" s="50">
        <v>32.4</v>
      </c>
      <c r="E51" s="148">
        <v>55.77</v>
      </c>
      <c r="F51" s="150"/>
      <c r="G51" s="150">
        <v>0.5</v>
      </c>
      <c r="H51" s="105">
        <f>SUM(C51:G51)</f>
        <v>184.47</v>
      </c>
    </row>
    <row r="52" spans="1:8" s="114" customFormat="1">
      <c r="A52" s="108">
        <v>49</v>
      </c>
      <c r="B52" s="108" t="s">
        <v>51</v>
      </c>
      <c r="C52" s="151"/>
      <c r="D52" s="50"/>
      <c r="E52" s="148"/>
      <c r="F52" s="150"/>
      <c r="G52" s="150"/>
      <c r="H52" s="105"/>
    </row>
    <row r="53" spans="1:8" s="114" customFormat="1">
      <c r="A53" s="108">
        <v>50</v>
      </c>
      <c r="B53" s="108" t="s">
        <v>52</v>
      </c>
      <c r="C53" s="151"/>
      <c r="D53" s="50"/>
      <c r="E53" s="148"/>
      <c r="F53" s="150"/>
      <c r="G53" s="150"/>
      <c r="H53" s="105"/>
    </row>
    <row r="54" spans="1:8" s="114" customFormat="1">
      <c r="A54" s="108">
        <v>51</v>
      </c>
      <c r="B54" s="108" t="s">
        <v>53</v>
      </c>
      <c r="C54" s="151">
        <v>174.75</v>
      </c>
      <c r="D54" s="50">
        <v>6</v>
      </c>
      <c r="E54" s="148">
        <v>4.71</v>
      </c>
      <c r="F54" s="150"/>
      <c r="G54" s="150">
        <v>0.63</v>
      </c>
      <c r="H54" s="105">
        <f>SUM(C54:G54)</f>
        <v>186.09</v>
      </c>
    </row>
    <row r="55" spans="1:8" s="114" customFormat="1">
      <c r="A55" s="108">
        <v>52</v>
      </c>
      <c r="B55" s="108" t="s">
        <v>54</v>
      </c>
      <c r="C55" s="151">
        <v>119.9</v>
      </c>
      <c r="D55" s="50">
        <v>9.6</v>
      </c>
      <c r="E55" s="148">
        <v>7.6</v>
      </c>
      <c r="F55" s="150">
        <v>0.1</v>
      </c>
      <c r="G55" s="150">
        <v>0.6</v>
      </c>
      <c r="H55" s="105">
        <f>SUM(C55:G55)</f>
        <v>137.79999999999998</v>
      </c>
    </row>
    <row r="56" spans="1:8" s="114" customFormat="1">
      <c r="A56" s="108">
        <v>53</v>
      </c>
      <c r="B56" s="108" t="s">
        <v>55</v>
      </c>
      <c r="C56" s="151"/>
      <c r="D56" s="50"/>
      <c r="E56" s="148"/>
      <c r="F56" s="150"/>
      <c r="G56" s="150"/>
      <c r="H56" s="105"/>
    </row>
    <row r="57" spans="1:8" s="114" customFormat="1">
      <c r="A57" s="108">
        <v>54</v>
      </c>
      <c r="B57" s="108" t="s">
        <v>56</v>
      </c>
      <c r="C57" s="151"/>
      <c r="D57" s="50"/>
      <c r="E57" s="148"/>
      <c r="F57" s="150"/>
      <c r="G57" s="150"/>
      <c r="H57" s="105"/>
    </row>
    <row r="58" spans="1:8">
      <c r="A58" s="4">
        <v>55</v>
      </c>
      <c r="B58" s="4" t="s">
        <v>57</v>
      </c>
      <c r="C58" s="149"/>
      <c r="D58" s="147"/>
      <c r="E58" s="64"/>
      <c r="F58" s="150"/>
      <c r="G58" s="150"/>
      <c r="H58" s="154"/>
    </row>
    <row r="59" spans="1:8">
      <c r="A59" s="4">
        <v>56</v>
      </c>
      <c r="B59" s="4" t="s">
        <v>131</v>
      </c>
      <c r="C59" s="152">
        <v>1493.491</v>
      </c>
      <c r="D59" s="147">
        <v>130.38</v>
      </c>
      <c r="E59" s="64">
        <v>197.46</v>
      </c>
      <c r="F59" s="150">
        <v>4.899</v>
      </c>
      <c r="G59" s="150">
        <v>10.335000000000001</v>
      </c>
      <c r="H59" s="154">
        <f>SUM(C59:G59)</f>
        <v>1836.5650000000001</v>
      </c>
    </row>
    <row r="60" spans="1:8">
      <c r="A60" s="4"/>
      <c r="B60" s="4" t="s">
        <v>58</v>
      </c>
      <c r="C60" s="150">
        <v>3181.2809999999999</v>
      </c>
      <c r="D60" s="64">
        <v>263.58</v>
      </c>
      <c r="E60" s="64">
        <v>371.14</v>
      </c>
      <c r="F60" s="64">
        <v>16.998999999999999</v>
      </c>
      <c r="G60" s="147">
        <v>17</v>
      </c>
      <c r="H60" s="154">
        <f>SUM(C60:G60)</f>
        <v>3849.9999999999995</v>
      </c>
    </row>
  </sheetData>
  <mergeCells count="8">
    <mergeCell ref="G2:G3"/>
    <mergeCell ref="H2:H3"/>
    <mergeCell ref="A1:A3"/>
    <mergeCell ref="B1:B3"/>
    <mergeCell ref="C2:C3"/>
    <mergeCell ref="D2:D3"/>
    <mergeCell ref="E2:E3"/>
    <mergeCell ref="F2:F3"/>
  </mergeCells>
  <phoneticPr fontId="20" type="noConversion"/>
  <pageMargins left="0.75" right="0.75" top="1" bottom="1" header="0.5" footer="0.5"/>
  <pageSetup paperSize="9" scale="9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G69" sqref="G69"/>
    </sheetView>
  </sheetViews>
  <sheetFormatPr defaultRowHeight="12.75"/>
  <cols>
    <col min="1" max="1" width="3.42578125" customWidth="1"/>
    <col min="2" max="2" width="18.5703125" customWidth="1"/>
    <col min="3" max="3" width="14.7109375" customWidth="1"/>
    <col min="4" max="4" width="13.28515625" customWidth="1"/>
    <col min="5" max="5" width="11.42578125" customWidth="1"/>
    <col min="6" max="7" width="11" customWidth="1"/>
    <col min="8" max="8" width="10.85546875" customWidth="1"/>
    <col min="12" max="17" width="12.7109375" style="79" customWidth="1"/>
    <col min="18" max="18" width="18.5703125" style="79" customWidth="1"/>
  </cols>
  <sheetData>
    <row r="1" spans="1:21" ht="49.5" customHeight="1">
      <c r="L1" s="192" t="s">
        <v>136</v>
      </c>
      <c r="M1" s="192"/>
      <c r="N1" s="192"/>
      <c r="O1" s="192"/>
      <c r="P1" s="192"/>
      <c r="Q1" s="192"/>
      <c r="R1" s="192"/>
      <c r="S1" s="71"/>
      <c r="T1" s="71"/>
      <c r="U1" s="71"/>
    </row>
    <row r="2" spans="1:21" ht="39" customHeight="1">
      <c r="A2" s="160" t="s">
        <v>0</v>
      </c>
      <c r="B2" s="164" t="s">
        <v>1</v>
      </c>
      <c r="C2" s="63" t="s">
        <v>121</v>
      </c>
      <c r="D2" s="63" t="s">
        <v>122</v>
      </c>
      <c r="E2" s="63" t="s">
        <v>124</v>
      </c>
      <c r="F2" s="63" t="s">
        <v>125</v>
      </c>
      <c r="G2" s="72" t="s">
        <v>126</v>
      </c>
      <c r="H2" s="63" t="s">
        <v>127</v>
      </c>
      <c r="L2" s="73" t="s">
        <v>121</v>
      </c>
      <c r="M2" s="73" t="s">
        <v>122</v>
      </c>
      <c r="N2" s="73" t="s">
        <v>124</v>
      </c>
      <c r="O2" s="73" t="s">
        <v>125</v>
      </c>
      <c r="P2" s="74" t="s">
        <v>126</v>
      </c>
      <c r="Q2" s="73" t="s">
        <v>127</v>
      </c>
      <c r="R2" s="75" t="s">
        <v>133</v>
      </c>
    </row>
    <row r="3" spans="1:21" ht="18" customHeight="1">
      <c r="A3" s="160"/>
      <c r="B3" s="164"/>
      <c r="C3" s="195" t="s">
        <v>123</v>
      </c>
      <c r="D3" s="195" t="s">
        <v>99</v>
      </c>
      <c r="E3" s="195" t="s">
        <v>123</v>
      </c>
      <c r="F3" s="195" t="s">
        <v>123</v>
      </c>
      <c r="G3" s="195" t="s">
        <v>123</v>
      </c>
      <c r="H3" s="195" t="s">
        <v>123</v>
      </c>
      <c r="L3" s="193" t="s">
        <v>123</v>
      </c>
      <c r="M3" s="193" t="s">
        <v>99</v>
      </c>
      <c r="N3" s="193" t="s">
        <v>123</v>
      </c>
      <c r="O3" s="193" t="s">
        <v>123</v>
      </c>
      <c r="P3" s="193" t="s">
        <v>123</v>
      </c>
      <c r="Q3" s="193" t="s">
        <v>123</v>
      </c>
      <c r="R3" s="193" t="s">
        <v>134</v>
      </c>
    </row>
    <row r="4" spans="1:21" ht="13.5" customHeight="1" thickBot="1">
      <c r="A4" s="160"/>
      <c r="B4" s="164"/>
      <c r="C4" s="196"/>
      <c r="D4" s="197"/>
      <c r="E4" s="196"/>
      <c r="F4" s="196"/>
      <c r="G4" s="196"/>
      <c r="H4" s="196"/>
      <c r="L4" s="193"/>
      <c r="M4" s="194"/>
      <c r="N4" s="193"/>
      <c r="O4" s="193"/>
      <c r="P4" s="193"/>
      <c r="Q4" s="193"/>
      <c r="R4" s="193"/>
    </row>
    <row r="5" spans="1:21" ht="16.5" thickBot="1">
      <c r="A5" s="3">
        <v>1</v>
      </c>
      <c r="B5" s="65" t="s">
        <v>3</v>
      </c>
      <c r="C5" s="91">
        <v>80</v>
      </c>
      <c r="D5" s="88">
        <v>6</v>
      </c>
      <c r="E5" s="88">
        <v>14</v>
      </c>
      <c r="F5" s="91">
        <v>0</v>
      </c>
      <c r="G5" s="91">
        <v>0.5</v>
      </c>
      <c r="H5" s="92">
        <f>SUM(C5:G5)</f>
        <v>100.5</v>
      </c>
      <c r="L5" s="76">
        <f>КРС!R5</f>
        <v>80</v>
      </c>
      <c r="M5" s="76">
        <f>лошади!N5</f>
        <v>6</v>
      </c>
      <c r="N5" s="76">
        <f>МРС!O5</f>
        <v>14</v>
      </c>
      <c r="O5" s="76">
        <f>Свиньи!Q5</f>
        <v>0</v>
      </c>
      <c r="P5" s="76">
        <f>другие!R5</f>
        <v>0.5</v>
      </c>
      <c r="Q5" s="76">
        <f>SUM(L5:P5)</f>
        <v>100.5</v>
      </c>
      <c r="R5" s="76">
        <f>Q5*1000</f>
        <v>100500</v>
      </c>
    </row>
    <row r="6" spans="1:21" ht="16.5" thickBot="1">
      <c r="A6" s="3">
        <v>2</v>
      </c>
      <c r="B6" s="65" t="s">
        <v>4</v>
      </c>
      <c r="C6" s="93">
        <v>156.19999999999999</v>
      </c>
      <c r="D6" s="87">
        <v>9.6</v>
      </c>
      <c r="E6" s="87">
        <v>11.8</v>
      </c>
      <c r="F6" s="93">
        <v>0.3</v>
      </c>
      <c r="G6" s="93">
        <v>0.6</v>
      </c>
      <c r="H6" s="92">
        <f>SUM(C6:G6)</f>
        <v>178.5</v>
      </c>
      <c r="L6" s="76">
        <f>КРС!R6</f>
        <v>156.20000000000002</v>
      </c>
      <c r="M6" s="76">
        <f>лошади!N6</f>
        <v>9.6</v>
      </c>
      <c r="N6" s="76">
        <f>МРС!O6</f>
        <v>11.8</v>
      </c>
      <c r="O6" s="76">
        <f>Свиньи!Q6</f>
        <v>0.30000000000000004</v>
      </c>
      <c r="P6" s="76">
        <f>другие!R6</f>
        <v>0.6</v>
      </c>
      <c r="Q6" s="85">
        <f t="shared" ref="Q6:Q60" si="0">SUM(L6:P6)</f>
        <v>178.50000000000003</v>
      </c>
      <c r="R6" s="76">
        <f t="shared" ref="R6:R59" si="1">Q6*1000</f>
        <v>178500.00000000003</v>
      </c>
    </row>
    <row r="7" spans="1:21" ht="16.5" thickBot="1">
      <c r="A7" s="3">
        <v>3</v>
      </c>
      <c r="B7" s="65" t="s">
        <v>5</v>
      </c>
      <c r="C7" s="93">
        <v>0</v>
      </c>
      <c r="D7" s="87">
        <v>0</v>
      </c>
      <c r="E7" s="87">
        <v>0</v>
      </c>
      <c r="F7" s="93">
        <v>0</v>
      </c>
      <c r="G7" s="93">
        <v>0</v>
      </c>
      <c r="H7" s="92"/>
      <c r="L7" s="76">
        <f>КРС!R7</f>
        <v>0</v>
      </c>
      <c r="M7" s="76">
        <f>лошади!N7</f>
        <v>0</v>
      </c>
      <c r="N7" s="76">
        <f>МРС!O7</f>
        <v>0</v>
      </c>
      <c r="O7" s="76">
        <f>Свиньи!Q7</f>
        <v>0</v>
      </c>
      <c r="P7" s="76">
        <f>другие!R7</f>
        <v>0</v>
      </c>
      <c r="Q7" s="85">
        <f t="shared" si="0"/>
        <v>0</v>
      </c>
      <c r="R7" s="76">
        <f t="shared" si="1"/>
        <v>0</v>
      </c>
    </row>
    <row r="8" spans="1:21" ht="16.5" thickBot="1">
      <c r="A8" s="3">
        <v>4</v>
      </c>
      <c r="B8" s="65" t="s">
        <v>6</v>
      </c>
      <c r="C8" s="93">
        <v>0</v>
      </c>
      <c r="D8" s="87">
        <v>0</v>
      </c>
      <c r="E8" s="87">
        <v>0</v>
      </c>
      <c r="F8" s="93">
        <v>0</v>
      </c>
      <c r="G8" s="93">
        <v>0</v>
      </c>
      <c r="H8" s="92"/>
      <c r="L8" s="76">
        <f>КРС!R8</f>
        <v>0</v>
      </c>
      <c r="M8" s="76">
        <f>лошади!N8</f>
        <v>0</v>
      </c>
      <c r="N8" s="76">
        <f>МРС!O8</f>
        <v>0</v>
      </c>
      <c r="O8" s="76">
        <f>Свиньи!Q8</f>
        <v>0</v>
      </c>
      <c r="P8" s="76">
        <f>другие!R8</f>
        <v>0</v>
      </c>
      <c r="Q8" s="85">
        <f t="shared" si="0"/>
        <v>0</v>
      </c>
      <c r="R8" s="76">
        <f t="shared" si="1"/>
        <v>0</v>
      </c>
    </row>
    <row r="9" spans="1:21" ht="16.5" thickBot="1">
      <c r="A9" s="3">
        <v>5</v>
      </c>
      <c r="B9" s="65" t="s">
        <v>7</v>
      </c>
      <c r="C9" s="93">
        <v>114.6</v>
      </c>
      <c r="D9" s="87">
        <v>6</v>
      </c>
      <c r="E9" s="87">
        <v>10.5</v>
      </c>
      <c r="F9" s="93">
        <v>1.2</v>
      </c>
      <c r="G9" s="93">
        <v>1.1000000000000001</v>
      </c>
      <c r="H9" s="92">
        <f>SUM(C9:G9)</f>
        <v>133.39999999999998</v>
      </c>
      <c r="L9" s="76">
        <f>КРС!R9</f>
        <v>114.6</v>
      </c>
      <c r="M9" s="76">
        <f>лошади!N9</f>
        <v>6</v>
      </c>
      <c r="N9" s="76">
        <f>МРС!O9</f>
        <v>10.500000000000002</v>
      </c>
      <c r="O9" s="76">
        <f>Свиньи!Q9</f>
        <v>1.2</v>
      </c>
      <c r="P9" s="76">
        <f>другие!R9</f>
        <v>1.1000000000000001</v>
      </c>
      <c r="Q9" s="85">
        <f t="shared" si="0"/>
        <v>133.39999999999998</v>
      </c>
      <c r="R9" s="76">
        <f t="shared" si="1"/>
        <v>133399.99999999997</v>
      </c>
    </row>
    <row r="10" spans="1:21" s="70" customFormat="1" ht="16.5" thickBot="1">
      <c r="A10" s="68">
        <v>6</v>
      </c>
      <c r="B10" s="69" t="s">
        <v>8</v>
      </c>
      <c r="C10" s="96">
        <v>188.6</v>
      </c>
      <c r="D10" s="97">
        <v>39</v>
      </c>
      <c r="E10" s="97">
        <v>37.9</v>
      </c>
      <c r="F10" s="96">
        <v>0</v>
      </c>
      <c r="G10" s="96">
        <v>2.35</v>
      </c>
      <c r="H10" s="94">
        <f>SUM(C10:G10)</f>
        <v>267.85000000000002</v>
      </c>
      <c r="L10" s="77">
        <f>КРС!R10</f>
        <v>0</v>
      </c>
      <c r="M10" s="77">
        <f>лошади!N10</f>
        <v>0</v>
      </c>
      <c r="N10" s="77">
        <f>МРС!O10</f>
        <v>0</v>
      </c>
      <c r="O10" s="77">
        <f>Свиньи!Q10</f>
        <v>0</v>
      </c>
      <c r="P10" s="77">
        <f>другие!R10</f>
        <v>0</v>
      </c>
      <c r="Q10" s="86">
        <f t="shared" si="0"/>
        <v>0</v>
      </c>
      <c r="R10" s="77">
        <v>0</v>
      </c>
    </row>
    <row r="11" spans="1:21" ht="16.5" thickBot="1">
      <c r="A11" s="3">
        <v>7</v>
      </c>
      <c r="B11" s="65" t="s">
        <v>9</v>
      </c>
      <c r="C11" s="93">
        <v>0</v>
      </c>
      <c r="D11" s="87">
        <v>0</v>
      </c>
      <c r="E11" s="87">
        <v>0</v>
      </c>
      <c r="F11" s="93">
        <v>0</v>
      </c>
      <c r="G11" s="93">
        <v>0</v>
      </c>
      <c r="H11" s="92"/>
      <c r="L11" s="76">
        <f>КРС!R11</f>
        <v>0</v>
      </c>
      <c r="M11" s="76">
        <f>лошади!N11</f>
        <v>0</v>
      </c>
      <c r="N11" s="76">
        <f>МРС!O11</f>
        <v>0</v>
      </c>
      <c r="O11" s="76">
        <f>Свиньи!Q11</f>
        <v>0</v>
      </c>
      <c r="P11" s="76">
        <f>другие!R11</f>
        <v>0</v>
      </c>
      <c r="Q11" s="85">
        <f t="shared" si="0"/>
        <v>0</v>
      </c>
      <c r="R11" s="76">
        <f t="shared" si="1"/>
        <v>0</v>
      </c>
    </row>
    <row r="12" spans="1:21" ht="16.5" thickBot="1">
      <c r="A12" s="3">
        <v>8</v>
      </c>
      <c r="B12" s="65" t="s">
        <v>10</v>
      </c>
      <c r="C12" s="93">
        <v>0</v>
      </c>
      <c r="D12" s="87">
        <v>0</v>
      </c>
      <c r="E12" s="87">
        <v>0</v>
      </c>
      <c r="F12" s="93">
        <v>0</v>
      </c>
      <c r="G12" s="93">
        <v>0</v>
      </c>
      <c r="H12" s="92"/>
      <c r="L12" s="76">
        <f>КРС!R12</f>
        <v>0</v>
      </c>
      <c r="M12" s="76">
        <f>лошади!N12</f>
        <v>0</v>
      </c>
      <c r="N12" s="76">
        <f>МРС!O12</f>
        <v>0</v>
      </c>
      <c r="O12" s="76">
        <f>Свиньи!Q12</f>
        <v>0</v>
      </c>
      <c r="P12" s="76">
        <f>другие!R12</f>
        <v>0</v>
      </c>
      <c r="Q12" s="85">
        <f t="shared" si="0"/>
        <v>0</v>
      </c>
      <c r="R12" s="76">
        <f t="shared" si="1"/>
        <v>0</v>
      </c>
    </row>
    <row r="13" spans="1:21" ht="16.5" thickBot="1">
      <c r="A13" s="3">
        <v>9</v>
      </c>
      <c r="B13" s="65" t="s">
        <v>11</v>
      </c>
      <c r="C13" s="93">
        <v>78.900000000000006</v>
      </c>
      <c r="D13" s="87">
        <v>9.9</v>
      </c>
      <c r="E13" s="87">
        <v>9.9</v>
      </c>
      <c r="F13" s="93">
        <v>0.4</v>
      </c>
      <c r="G13" s="93">
        <v>0.22</v>
      </c>
      <c r="H13" s="92">
        <f>SUM(C13:G13)</f>
        <v>99.320000000000022</v>
      </c>
      <c r="L13" s="76">
        <f>КРС!R13</f>
        <v>78.899999999999991</v>
      </c>
      <c r="M13" s="76">
        <f>лошади!N13</f>
        <v>9.9</v>
      </c>
      <c r="N13" s="76">
        <f>МРС!O13</f>
        <v>9.9000000000000021</v>
      </c>
      <c r="O13" s="76">
        <f>Свиньи!Q13</f>
        <v>0.4</v>
      </c>
      <c r="P13" s="76">
        <f>другие!R13</f>
        <v>0.22</v>
      </c>
      <c r="Q13" s="85">
        <f t="shared" si="0"/>
        <v>99.320000000000007</v>
      </c>
      <c r="R13" s="76">
        <f t="shared" si="1"/>
        <v>99320.000000000015</v>
      </c>
    </row>
    <row r="14" spans="1:21" ht="16.5" thickBot="1">
      <c r="A14" s="3">
        <v>10</v>
      </c>
      <c r="B14" s="65" t="s">
        <v>12</v>
      </c>
      <c r="C14" s="93">
        <v>0</v>
      </c>
      <c r="D14" s="87">
        <v>0</v>
      </c>
      <c r="E14" s="87">
        <v>0</v>
      </c>
      <c r="F14" s="93">
        <v>0</v>
      </c>
      <c r="G14" s="93">
        <v>0</v>
      </c>
      <c r="H14" s="92"/>
      <c r="L14" s="76">
        <f>КРС!R14</f>
        <v>0</v>
      </c>
      <c r="M14" s="76">
        <f>лошади!N14</f>
        <v>0</v>
      </c>
      <c r="N14" s="76">
        <f>МРС!O14</f>
        <v>0</v>
      </c>
      <c r="O14" s="76">
        <f>Свиньи!Q14</f>
        <v>0</v>
      </c>
      <c r="P14" s="76">
        <f>другие!R14</f>
        <v>0</v>
      </c>
      <c r="Q14" s="85">
        <f t="shared" si="0"/>
        <v>0</v>
      </c>
      <c r="R14" s="76">
        <f t="shared" si="1"/>
        <v>0</v>
      </c>
    </row>
    <row r="15" spans="1:21" ht="16.5" thickBot="1">
      <c r="A15" s="3">
        <v>11</v>
      </c>
      <c r="B15" s="65" t="s">
        <v>13</v>
      </c>
      <c r="C15" s="93">
        <v>107.5</v>
      </c>
      <c r="D15" s="87">
        <v>21.3</v>
      </c>
      <c r="E15" s="87">
        <v>11.1</v>
      </c>
      <c r="F15" s="93">
        <v>0</v>
      </c>
      <c r="G15" s="93">
        <v>0.15</v>
      </c>
      <c r="H15" s="92">
        <f>SUM(C15:G15)</f>
        <v>140.05000000000001</v>
      </c>
      <c r="L15" s="76">
        <f>КРС!R15</f>
        <v>107.5</v>
      </c>
      <c r="M15" s="76">
        <f>лошади!N15</f>
        <v>21.3</v>
      </c>
      <c r="N15" s="76">
        <f>МРС!O15</f>
        <v>11.1</v>
      </c>
      <c r="O15" s="76">
        <f>Свиньи!Q15</f>
        <v>0</v>
      </c>
      <c r="P15" s="76">
        <f>другие!R15</f>
        <v>0.15</v>
      </c>
      <c r="Q15" s="85">
        <f t="shared" si="0"/>
        <v>140.05000000000001</v>
      </c>
      <c r="R15" s="76">
        <f t="shared" si="1"/>
        <v>140050</v>
      </c>
    </row>
    <row r="16" spans="1:21" ht="16.5" thickBot="1">
      <c r="A16" s="3">
        <v>12</v>
      </c>
      <c r="B16" s="65" t="s">
        <v>14</v>
      </c>
      <c r="C16" s="93">
        <v>0</v>
      </c>
      <c r="D16" s="87">
        <v>0</v>
      </c>
      <c r="E16" s="87">
        <v>0</v>
      </c>
      <c r="F16" s="93">
        <v>0</v>
      </c>
      <c r="G16" s="93">
        <v>0</v>
      </c>
      <c r="H16" s="92"/>
      <c r="L16" s="76">
        <f>КРС!R16</f>
        <v>0</v>
      </c>
      <c r="M16" s="76">
        <f>лошади!N16</f>
        <v>0</v>
      </c>
      <c r="N16" s="76">
        <f>МРС!O16</f>
        <v>0</v>
      </c>
      <c r="O16" s="76">
        <f>Свиньи!Q16</f>
        <v>0</v>
      </c>
      <c r="P16" s="76">
        <f>другие!R16</f>
        <v>0</v>
      </c>
      <c r="Q16" s="85">
        <f t="shared" si="0"/>
        <v>0</v>
      </c>
      <c r="R16" s="76">
        <f t="shared" si="1"/>
        <v>0</v>
      </c>
    </row>
    <row r="17" spans="1:18" s="70" customFormat="1" ht="16.5" thickBot="1">
      <c r="A17" s="68">
        <v>13</v>
      </c>
      <c r="B17" s="69" t="s">
        <v>15</v>
      </c>
      <c r="C17" s="96">
        <v>201.45</v>
      </c>
      <c r="D17" s="97">
        <v>8.6999999999999993</v>
      </c>
      <c r="E17" s="97">
        <v>24.86</v>
      </c>
      <c r="F17" s="96">
        <v>0.37</v>
      </c>
      <c r="G17" s="96">
        <v>0.27</v>
      </c>
      <c r="H17" s="94">
        <f>SUM(C17:G17)</f>
        <v>235.65</v>
      </c>
      <c r="L17" s="77">
        <f>КРС!R17</f>
        <v>0</v>
      </c>
      <c r="M17" s="77">
        <f>лошади!N17</f>
        <v>0</v>
      </c>
      <c r="N17" s="77">
        <f>МРС!O17</f>
        <v>0</v>
      </c>
      <c r="O17" s="77">
        <f>Свиньи!Q17</f>
        <v>0</v>
      </c>
      <c r="P17" s="77">
        <f>другие!R17</f>
        <v>0</v>
      </c>
      <c r="Q17" s="86">
        <f t="shared" si="0"/>
        <v>0</v>
      </c>
      <c r="R17" s="77">
        <v>0</v>
      </c>
    </row>
    <row r="18" spans="1:18" ht="16.5" thickBot="1">
      <c r="A18" s="3">
        <v>14</v>
      </c>
      <c r="B18" s="65" t="s">
        <v>16</v>
      </c>
      <c r="C18" s="93">
        <v>73.8</v>
      </c>
      <c r="D18" s="87">
        <v>3.6</v>
      </c>
      <c r="E18" s="87">
        <v>8</v>
      </c>
      <c r="F18" s="93">
        <v>3.6</v>
      </c>
      <c r="G18" s="93">
        <v>0.05</v>
      </c>
      <c r="H18" s="92">
        <f>SUM(C18:G18)</f>
        <v>89.049999999999983</v>
      </c>
      <c r="L18" s="76">
        <f>КРС!R18</f>
        <v>73.8</v>
      </c>
      <c r="M18" s="76">
        <f>лошади!N18</f>
        <v>3.6</v>
      </c>
      <c r="N18" s="76">
        <f>МРС!O18</f>
        <v>7.9999999999999991</v>
      </c>
      <c r="O18" s="76">
        <f>Свиньи!Q18</f>
        <v>3.6</v>
      </c>
      <c r="P18" s="76">
        <f>другие!R18</f>
        <v>0.05</v>
      </c>
      <c r="Q18" s="85">
        <f t="shared" si="0"/>
        <v>89.049999999999983</v>
      </c>
      <c r="R18" s="76">
        <f t="shared" si="1"/>
        <v>89049.999999999985</v>
      </c>
    </row>
    <row r="19" spans="1:18" ht="16.5" thickBot="1">
      <c r="A19" s="3">
        <v>15</v>
      </c>
      <c r="B19" s="65" t="s">
        <v>17</v>
      </c>
      <c r="C19" s="93">
        <v>0</v>
      </c>
      <c r="D19" s="87">
        <v>0</v>
      </c>
      <c r="E19" s="87">
        <v>0</v>
      </c>
      <c r="F19" s="93">
        <v>0</v>
      </c>
      <c r="G19" s="93">
        <v>0</v>
      </c>
      <c r="H19" s="92"/>
      <c r="L19" s="76">
        <f>КРС!R19</f>
        <v>0</v>
      </c>
      <c r="M19" s="76">
        <f>лошади!N19</f>
        <v>0</v>
      </c>
      <c r="N19" s="76">
        <f>МРС!O19</f>
        <v>0</v>
      </c>
      <c r="O19" s="76">
        <f>Свиньи!Q19</f>
        <v>0</v>
      </c>
      <c r="P19" s="76">
        <f>другие!R19</f>
        <v>0</v>
      </c>
      <c r="Q19" s="85">
        <f t="shared" si="0"/>
        <v>0</v>
      </c>
      <c r="R19" s="76">
        <f t="shared" si="1"/>
        <v>0</v>
      </c>
    </row>
    <row r="20" spans="1:18" ht="16.5" thickBot="1">
      <c r="A20" s="3">
        <v>16</v>
      </c>
      <c r="B20" s="65" t="s">
        <v>18</v>
      </c>
      <c r="C20" s="93">
        <v>0</v>
      </c>
      <c r="D20" s="87">
        <v>0</v>
      </c>
      <c r="E20" s="87">
        <v>0</v>
      </c>
      <c r="F20" s="93">
        <v>0</v>
      </c>
      <c r="G20" s="93">
        <v>0</v>
      </c>
      <c r="H20" s="92"/>
      <c r="L20" s="76">
        <f>КРС!R20</f>
        <v>0</v>
      </c>
      <c r="M20" s="76">
        <f>лошади!N20</f>
        <v>0</v>
      </c>
      <c r="N20" s="76">
        <f>МРС!O20</f>
        <v>0</v>
      </c>
      <c r="O20" s="76">
        <f>Свиньи!Q20</f>
        <v>0</v>
      </c>
      <c r="P20" s="76">
        <f>другие!R20</f>
        <v>0</v>
      </c>
      <c r="Q20" s="85">
        <f t="shared" si="0"/>
        <v>0</v>
      </c>
      <c r="R20" s="76">
        <f t="shared" si="1"/>
        <v>0</v>
      </c>
    </row>
    <row r="21" spans="1:18" ht="16.5" thickBot="1">
      <c r="A21" s="3">
        <v>17</v>
      </c>
      <c r="B21" s="65" t="s">
        <v>19</v>
      </c>
      <c r="C21" s="93">
        <v>0</v>
      </c>
      <c r="D21" s="87">
        <v>0</v>
      </c>
      <c r="E21" s="87">
        <v>0</v>
      </c>
      <c r="F21" s="93">
        <v>0</v>
      </c>
      <c r="G21" s="93">
        <v>0</v>
      </c>
      <c r="H21" s="92"/>
      <c r="L21" s="76">
        <f>КРС!R21</f>
        <v>0</v>
      </c>
      <c r="M21" s="76">
        <f>лошади!N21</f>
        <v>0</v>
      </c>
      <c r="N21" s="76">
        <f>МРС!O21</f>
        <v>0</v>
      </c>
      <c r="O21" s="76">
        <f>Свиньи!Q21</f>
        <v>0</v>
      </c>
      <c r="P21" s="76">
        <f>другие!R21</f>
        <v>0</v>
      </c>
      <c r="Q21" s="85">
        <f t="shared" si="0"/>
        <v>0</v>
      </c>
      <c r="R21" s="76">
        <f t="shared" si="1"/>
        <v>0</v>
      </c>
    </row>
    <row r="22" spans="1:18" ht="16.5" thickBot="1">
      <c r="A22" s="3">
        <v>18</v>
      </c>
      <c r="B22" s="65" t="s">
        <v>20</v>
      </c>
      <c r="C22" s="93">
        <v>0</v>
      </c>
      <c r="D22" s="87">
        <v>0</v>
      </c>
      <c r="E22" s="87">
        <v>0</v>
      </c>
      <c r="F22" s="93">
        <v>0</v>
      </c>
      <c r="G22" s="93">
        <v>0</v>
      </c>
      <c r="H22" s="92"/>
      <c r="L22" s="76">
        <f>КРС!R22</f>
        <v>0</v>
      </c>
      <c r="M22" s="76">
        <f>лошади!N22</f>
        <v>0</v>
      </c>
      <c r="N22" s="76">
        <f>МРС!O22</f>
        <v>0</v>
      </c>
      <c r="O22" s="76">
        <f>Свиньи!Q22</f>
        <v>0</v>
      </c>
      <c r="P22" s="76">
        <f>другие!R22</f>
        <v>0</v>
      </c>
      <c r="Q22" s="85">
        <f t="shared" si="0"/>
        <v>0</v>
      </c>
      <c r="R22" s="76">
        <f t="shared" si="1"/>
        <v>0</v>
      </c>
    </row>
    <row r="23" spans="1:18" ht="16.5" thickBot="1">
      <c r="A23" s="3">
        <v>19</v>
      </c>
      <c r="B23" s="65" t="s">
        <v>21</v>
      </c>
      <c r="C23" s="93">
        <v>0</v>
      </c>
      <c r="D23" s="87">
        <v>0</v>
      </c>
      <c r="E23" s="87">
        <v>0</v>
      </c>
      <c r="F23" s="93">
        <v>0</v>
      </c>
      <c r="G23" s="93">
        <v>0</v>
      </c>
      <c r="H23" s="92"/>
      <c r="L23" s="76">
        <f>КРС!R23</f>
        <v>0</v>
      </c>
      <c r="M23" s="76">
        <f>лошади!N23</f>
        <v>0</v>
      </c>
      <c r="N23" s="76">
        <f>МРС!O23</f>
        <v>0</v>
      </c>
      <c r="O23" s="76">
        <f>Свиньи!Q23</f>
        <v>0</v>
      </c>
      <c r="P23" s="76">
        <f>другие!R23</f>
        <v>0</v>
      </c>
      <c r="Q23" s="85">
        <f t="shared" si="0"/>
        <v>0</v>
      </c>
      <c r="R23" s="76">
        <f t="shared" si="1"/>
        <v>0</v>
      </c>
    </row>
    <row r="24" spans="1:18" ht="16.5" thickBot="1">
      <c r="A24" s="3">
        <v>20</v>
      </c>
      <c r="B24" s="65" t="s">
        <v>22</v>
      </c>
      <c r="C24" s="93">
        <v>0</v>
      </c>
      <c r="D24" s="87">
        <v>0</v>
      </c>
      <c r="E24" s="87">
        <v>0</v>
      </c>
      <c r="F24" s="93">
        <v>0</v>
      </c>
      <c r="G24" s="93">
        <v>0</v>
      </c>
      <c r="H24" s="92"/>
      <c r="L24" s="76">
        <f>КРС!R24</f>
        <v>0</v>
      </c>
      <c r="M24" s="76">
        <f>лошади!N24</f>
        <v>0</v>
      </c>
      <c r="N24" s="76">
        <f>МРС!O24</f>
        <v>0</v>
      </c>
      <c r="O24" s="76">
        <f>Свиньи!Q24</f>
        <v>0</v>
      </c>
      <c r="P24" s="76">
        <f>другие!R24</f>
        <v>0</v>
      </c>
      <c r="Q24" s="85">
        <f t="shared" si="0"/>
        <v>0</v>
      </c>
      <c r="R24" s="76">
        <f t="shared" si="1"/>
        <v>0</v>
      </c>
    </row>
    <row r="25" spans="1:18" s="70" customFormat="1" ht="16.5" thickBot="1">
      <c r="A25" s="68">
        <v>21</v>
      </c>
      <c r="B25" s="69" t="s">
        <v>23</v>
      </c>
      <c r="C25" s="96">
        <v>215.07</v>
      </c>
      <c r="D25" s="97">
        <v>21</v>
      </c>
      <c r="E25" s="97">
        <v>22.95</v>
      </c>
      <c r="F25" s="96">
        <v>1.22</v>
      </c>
      <c r="G25" s="96">
        <v>0.77</v>
      </c>
      <c r="H25" s="94">
        <f>SUM(C25:G25)</f>
        <v>261.01</v>
      </c>
      <c r="L25" s="77">
        <f>КРС!R25</f>
        <v>0</v>
      </c>
      <c r="M25" s="77">
        <f>лошади!N25</f>
        <v>0</v>
      </c>
      <c r="N25" s="77">
        <f>МРС!O25</f>
        <v>0</v>
      </c>
      <c r="O25" s="77">
        <f>Свиньи!Q25</f>
        <v>0</v>
      </c>
      <c r="P25" s="77">
        <f>другие!R25</f>
        <v>0</v>
      </c>
      <c r="Q25" s="86">
        <f t="shared" si="0"/>
        <v>0</v>
      </c>
      <c r="R25" s="77">
        <v>0</v>
      </c>
    </row>
    <row r="26" spans="1:18" ht="16.5" thickBot="1">
      <c r="A26" s="3">
        <v>22</v>
      </c>
      <c r="B26" s="65" t="s">
        <v>24</v>
      </c>
      <c r="C26" s="93">
        <v>114.7</v>
      </c>
      <c r="D26" s="87">
        <v>2.4</v>
      </c>
      <c r="E26" s="87">
        <v>2.1</v>
      </c>
      <c r="F26" s="93">
        <v>0</v>
      </c>
      <c r="G26" s="93">
        <v>0.4</v>
      </c>
      <c r="H26" s="92">
        <f>SUM(C26:G26)</f>
        <v>119.60000000000001</v>
      </c>
      <c r="L26" s="76">
        <f>КРС!R26</f>
        <v>114.7</v>
      </c>
      <c r="M26" s="76">
        <f>лошади!N26</f>
        <v>2.4</v>
      </c>
      <c r="N26" s="76">
        <f>МРС!O26</f>
        <v>2.1</v>
      </c>
      <c r="O26" s="76">
        <f>Свиньи!Q26</f>
        <v>0</v>
      </c>
      <c r="P26" s="76">
        <f>другие!R26</f>
        <v>0.4</v>
      </c>
      <c r="Q26" s="85">
        <f t="shared" si="0"/>
        <v>119.60000000000001</v>
      </c>
      <c r="R26" s="76">
        <f t="shared" si="1"/>
        <v>119600.00000000001</v>
      </c>
    </row>
    <row r="27" spans="1:18" ht="16.5" thickBot="1">
      <c r="A27" s="3">
        <v>23</v>
      </c>
      <c r="B27" s="65" t="s">
        <v>25</v>
      </c>
      <c r="C27" s="93">
        <v>0</v>
      </c>
      <c r="D27" s="87">
        <v>0</v>
      </c>
      <c r="E27" s="87">
        <v>0</v>
      </c>
      <c r="F27" s="93">
        <v>0</v>
      </c>
      <c r="G27" s="93">
        <v>0</v>
      </c>
      <c r="H27" s="92"/>
      <c r="L27" s="76">
        <f>КРС!R27</f>
        <v>0</v>
      </c>
      <c r="M27" s="76">
        <f>лошади!N27</f>
        <v>0</v>
      </c>
      <c r="N27" s="76">
        <f>МРС!O27</f>
        <v>0</v>
      </c>
      <c r="O27" s="76">
        <f>Свиньи!Q27</f>
        <v>0</v>
      </c>
      <c r="P27" s="76">
        <f>другие!R27</f>
        <v>0</v>
      </c>
      <c r="Q27" s="85">
        <f t="shared" si="0"/>
        <v>0</v>
      </c>
      <c r="R27" s="76">
        <f t="shared" si="1"/>
        <v>0</v>
      </c>
    </row>
    <row r="28" spans="1:18" ht="16.5" thickBot="1">
      <c r="A28" s="3">
        <v>24</v>
      </c>
      <c r="B28" s="65" t="s">
        <v>26</v>
      </c>
      <c r="C28" s="93">
        <v>0</v>
      </c>
      <c r="D28" s="87">
        <v>0</v>
      </c>
      <c r="E28" s="87">
        <v>0</v>
      </c>
      <c r="F28" s="93">
        <v>0</v>
      </c>
      <c r="G28" s="93">
        <v>0</v>
      </c>
      <c r="H28" s="92"/>
      <c r="L28" s="76">
        <f>КРС!R28</f>
        <v>0</v>
      </c>
      <c r="M28" s="76">
        <f>лошади!N28</f>
        <v>0</v>
      </c>
      <c r="N28" s="76">
        <f>МРС!O28</f>
        <v>0</v>
      </c>
      <c r="O28" s="76">
        <f>Свиньи!Q28</f>
        <v>0</v>
      </c>
      <c r="P28" s="76">
        <f>другие!R28</f>
        <v>0</v>
      </c>
      <c r="Q28" s="85">
        <f t="shared" si="0"/>
        <v>0</v>
      </c>
      <c r="R28" s="76">
        <f t="shared" si="1"/>
        <v>0</v>
      </c>
    </row>
    <row r="29" spans="1:18" ht="16.5" thickBot="1">
      <c r="A29" s="3">
        <v>25</v>
      </c>
      <c r="B29" s="65" t="s">
        <v>27</v>
      </c>
      <c r="C29" s="93">
        <v>0</v>
      </c>
      <c r="D29" s="87">
        <v>0</v>
      </c>
      <c r="E29" s="87">
        <v>0</v>
      </c>
      <c r="F29" s="93">
        <v>0</v>
      </c>
      <c r="G29" s="93">
        <v>0</v>
      </c>
      <c r="H29" s="92"/>
      <c r="L29" s="76">
        <f>КРС!R29</f>
        <v>0</v>
      </c>
      <c r="M29" s="76">
        <f>лошади!N29</f>
        <v>0</v>
      </c>
      <c r="N29" s="76">
        <f>МРС!O29</f>
        <v>0</v>
      </c>
      <c r="O29" s="76">
        <f>Свиньи!Q29</f>
        <v>0</v>
      </c>
      <c r="P29" s="76">
        <f>другие!R29</f>
        <v>0</v>
      </c>
      <c r="Q29" s="85">
        <f t="shared" si="0"/>
        <v>0</v>
      </c>
      <c r="R29" s="76">
        <f t="shared" si="1"/>
        <v>0</v>
      </c>
    </row>
    <row r="30" spans="1:18" ht="16.5" thickBot="1">
      <c r="A30" s="3">
        <v>26</v>
      </c>
      <c r="B30" s="65" t="s">
        <v>28</v>
      </c>
      <c r="C30" s="93">
        <v>0</v>
      </c>
      <c r="D30" s="87">
        <v>0</v>
      </c>
      <c r="E30" s="87">
        <v>0</v>
      </c>
      <c r="F30" s="93">
        <v>0</v>
      </c>
      <c r="G30" s="93">
        <v>0</v>
      </c>
      <c r="H30" s="92"/>
      <c r="L30" s="76">
        <f>КРС!R30</f>
        <v>0</v>
      </c>
      <c r="M30" s="76">
        <f>лошади!N30</f>
        <v>0</v>
      </c>
      <c r="N30" s="76">
        <f>МРС!O30</f>
        <v>0</v>
      </c>
      <c r="O30" s="76">
        <f>Свиньи!Q30</f>
        <v>0</v>
      </c>
      <c r="P30" s="76">
        <f>другие!R30</f>
        <v>0</v>
      </c>
      <c r="Q30" s="85">
        <f t="shared" si="0"/>
        <v>0</v>
      </c>
      <c r="R30" s="76">
        <f t="shared" si="1"/>
        <v>0</v>
      </c>
    </row>
    <row r="31" spans="1:18" ht="16.5" thickBot="1">
      <c r="A31" s="3">
        <v>27</v>
      </c>
      <c r="B31" s="65" t="s">
        <v>29</v>
      </c>
      <c r="C31" s="93">
        <v>134.19999999999999</v>
      </c>
      <c r="D31" s="87">
        <v>3.6</v>
      </c>
      <c r="E31" s="87">
        <v>4.2</v>
      </c>
      <c r="F31" s="93">
        <v>0.2</v>
      </c>
      <c r="G31" s="93">
        <v>0.5</v>
      </c>
      <c r="H31" s="92">
        <f>SUM(C31:G31)</f>
        <v>142.69999999999996</v>
      </c>
      <c r="L31" s="76">
        <f>КРС!R31</f>
        <v>134.19999999999999</v>
      </c>
      <c r="M31" s="76">
        <f>лошади!N31</f>
        <v>3.6</v>
      </c>
      <c r="N31" s="76">
        <f>МРС!O31</f>
        <v>4.2</v>
      </c>
      <c r="O31" s="76">
        <f>Свиньи!Q31</f>
        <v>0.2</v>
      </c>
      <c r="P31" s="76">
        <f>другие!R31</f>
        <v>0.5</v>
      </c>
      <c r="Q31" s="85">
        <f t="shared" si="0"/>
        <v>142.69999999999996</v>
      </c>
      <c r="R31" s="76">
        <f t="shared" si="1"/>
        <v>142699.99999999997</v>
      </c>
    </row>
    <row r="32" spans="1:18" ht="16.5" thickBot="1">
      <c r="A32" s="3">
        <v>28</v>
      </c>
      <c r="B32" s="65" t="s">
        <v>30</v>
      </c>
      <c r="C32" s="93">
        <v>0</v>
      </c>
      <c r="D32" s="87">
        <v>0</v>
      </c>
      <c r="E32" s="87">
        <v>0</v>
      </c>
      <c r="F32" s="93">
        <v>0</v>
      </c>
      <c r="G32" s="93">
        <v>0</v>
      </c>
      <c r="H32" s="92"/>
      <c r="L32" s="76">
        <f>КРС!R32</f>
        <v>0</v>
      </c>
      <c r="M32" s="76">
        <f>лошади!N32</f>
        <v>0</v>
      </c>
      <c r="N32" s="76">
        <f>МРС!O32</f>
        <v>0</v>
      </c>
      <c r="O32" s="76">
        <f>Свиньи!Q32</f>
        <v>0</v>
      </c>
      <c r="P32" s="76">
        <f>другие!R32</f>
        <v>0</v>
      </c>
      <c r="Q32" s="85">
        <f t="shared" si="0"/>
        <v>0</v>
      </c>
      <c r="R32" s="76">
        <f t="shared" si="1"/>
        <v>0</v>
      </c>
    </row>
    <row r="33" spans="1:18" ht="16.5" thickBot="1">
      <c r="A33" s="3">
        <v>29</v>
      </c>
      <c r="B33" s="65" t="s">
        <v>31</v>
      </c>
      <c r="C33" s="93">
        <v>0</v>
      </c>
      <c r="D33" s="87">
        <v>0</v>
      </c>
      <c r="E33" s="87">
        <v>0</v>
      </c>
      <c r="F33" s="93">
        <v>0</v>
      </c>
      <c r="G33" s="93">
        <v>0</v>
      </c>
      <c r="H33" s="92"/>
      <c r="L33" s="76">
        <f>КРС!R33</f>
        <v>0</v>
      </c>
      <c r="M33" s="76">
        <f>лошади!N33</f>
        <v>0</v>
      </c>
      <c r="N33" s="76">
        <f>МРС!O33</f>
        <v>0</v>
      </c>
      <c r="O33" s="76">
        <f>Свиньи!Q33</f>
        <v>0</v>
      </c>
      <c r="P33" s="76">
        <f>другие!R33</f>
        <v>0</v>
      </c>
      <c r="Q33" s="85">
        <f t="shared" si="0"/>
        <v>0</v>
      </c>
      <c r="R33" s="76">
        <f t="shared" si="1"/>
        <v>0</v>
      </c>
    </row>
    <row r="34" spans="1:18" ht="16.5" thickBot="1">
      <c r="A34" s="3">
        <v>30</v>
      </c>
      <c r="B34" s="65" t="s">
        <v>32</v>
      </c>
      <c r="C34" s="93">
        <v>0</v>
      </c>
      <c r="D34" s="87">
        <v>0</v>
      </c>
      <c r="E34" s="87">
        <v>0</v>
      </c>
      <c r="F34" s="93">
        <v>0</v>
      </c>
      <c r="G34" s="93">
        <v>0</v>
      </c>
      <c r="H34" s="92"/>
      <c r="L34" s="76">
        <f>КРС!R34</f>
        <v>0</v>
      </c>
      <c r="M34" s="76">
        <f>лошади!N34</f>
        <v>0</v>
      </c>
      <c r="N34" s="76">
        <f>МРС!O34</f>
        <v>0</v>
      </c>
      <c r="O34" s="76">
        <f>Свиньи!Q34</f>
        <v>0</v>
      </c>
      <c r="P34" s="76">
        <f>другие!R34</f>
        <v>0</v>
      </c>
      <c r="Q34" s="85">
        <f t="shared" si="0"/>
        <v>0</v>
      </c>
      <c r="R34" s="76">
        <f t="shared" si="1"/>
        <v>0</v>
      </c>
    </row>
    <row r="35" spans="1:18" ht="16.5" thickBot="1">
      <c r="A35" s="3">
        <v>31</v>
      </c>
      <c r="B35" s="65" t="s">
        <v>33</v>
      </c>
      <c r="C35" s="93">
        <v>108.8</v>
      </c>
      <c r="D35" s="87">
        <v>6</v>
      </c>
      <c r="E35" s="87">
        <v>16.600000000000001</v>
      </c>
      <c r="F35" s="93">
        <v>0</v>
      </c>
      <c r="G35" s="93">
        <v>0.15</v>
      </c>
      <c r="H35" s="92">
        <f>SUM(C35:G35)</f>
        <v>131.55000000000001</v>
      </c>
      <c r="L35" s="76">
        <f>КРС!R35</f>
        <v>108.8</v>
      </c>
      <c r="M35" s="76">
        <f>лошади!N35</f>
        <v>6</v>
      </c>
      <c r="N35" s="76">
        <f>МРС!O35</f>
        <v>16.599999999999998</v>
      </c>
      <c r="O35" s="76">
        <f>Свиньи!Q35</f>
        <v>0</v>
      </c>
      <c r="P35" s="76">
        <f>другие!R35</f>
        <v>0.15</v>
      </c>
      <c r="Q35" s="85">
        <f t="shared" si="0"/>
        <v>131.55000000000001</v>
      </c>
      <c r="R35" s="76">
        <f t="shared" si="1"/>
        <v>131550</v>
      </c>
    </row>
    <row r="36" spans="1:18" ht="16.5" thickBot="1">
      <c r="A36" s="3">
        <v>32</v>
      </c>
      <c r="B36" s="65" t="s">
        <v>34</v>
      </c>
      <c r="C36" s="93">
        <v>0</v>
      </c>
      <c r="D36" s="87">
        <v>0</v>
      </c>
      <c r="E36" s="87">
        <v>0</v>
      </c>
      <c r="F36" s="93">
        <v>0</v>
      </c>
      <c r="G36" s="93">
        <v>0</v>
      </c>
      <c r="H36" s="92"/>
      <c r="L36" s="76">
        <f>КРС!R36</f>
        <v>0</v>
      </c>
      <c r="M36" s="76">
        <f>лошади!N36</f>
        <v>0</v>
      </c>
      <c r="N36" s="76">
        <f>МРС!O36</f>
        <v>0</v>
      </c>
      <c r="O36" s="76">
        <f>Свиньи!Q36</f>
        <v>0</v>
      </c>
      <c r="P36" s="76">
        <f>другие!R36</f>
        <v>0</v>
      </c>
      <c r="Q36" s="85">
        <f t="shared" si="0"/>
        <v>0</v>
      </c>
      <c r="R36" s="76">
        <f t="shared" si="1"/>
        <v>0</v>
      </c>
    </row>
    <row r="37" spans="1:18" ht="16.5" thickBot="1">
      <c r="A37" s="3">
        <v>33</v>
      </c>
      <c r="B37" s="65" t="s">
        <v>35</v>
      </c>
      <c r="C37" s="93">
        <v>0</v>
      </c>
      <c r="D37" s="87">
        <v>0</v>
      </c>
      <c r="E37" s="87">
        <v>0</v>
      </c>
      <c r="F37" s="93">
        <v>0</v>
      </c>
      <c r="G37" s="93">
        <v>0</v>
      </c>
      <c r="H37" s="92"/>
      <c r="L37" s="76">
        <f>КРС!R37</f>
        <v>0</v>
      </c>
      <c r="M37" s="76">
        <f>лошади!N37</f>
        <v>0</v>
      </c>
      <c r="N37" s="76">
        <f>МРС!O37</f>
        <v>0</v>
      </c>
      <c r="O37" s="76">
        <f>Свиньи!Q37</f>
        <v>0</v>
      </c>
      <c r="P37" s="76">
        <f>другие!R37</f>
        <v>0</v>
      </c>
      <c r="Q37" s="85">
        <f t="shared" si="0"/>
        <v>0</v>
      </c>
      <c r="R37" s="76">
        <f t="shared" si="1"/>
        <v>0</v>
      </c>
    </row>
    <row r="38" spans="1:18" ht="16.5" thickBot="1">
      <c r="A38" s="3">
        <v>34</v>
      </c>
      <c r="B38" s="65" t="s">
        <v>36</v>
      </c>
      <c r="C38" s="93">
        <v>0</v>
      </c>
      <c r="D38" s="87">
        <v>0</v>
      </c>
      <c r="E38" s="87">
        <v>0</v>
      </c>
      <c r="F38" s="93">
        <v>0</v>
      </c>
      <c r="G38" s="93">
        <v>0</v>
      </c>
      <c r="H38" s="92"/>
      <c r="L38" s="76">
        <f>КРС!R38</f>
        <v>0</v>
      </c>
      <c r="M38" s="76">
        <f>лошади!N38</f>
        <v>0</v>
      </c>
      <c r="N38" s="76">
        <f>МРС!O38</f>
        <v>0</v>
      </c>
      <c r="O38" s="76">
        <f>Свиньи!Q38</f>
        <v>0</v>
      </c>
      <c r="P38" s="76">
        <f>другие!R38</f>
        <v>0</v>
      </c>
      <c r="Q38" s="85">
        <f t="shared" si="0"/>
        <v>0</v>
      </c>
      <c r="R38" s="76">
        <f t="shared" si="1"/>
        <v>0</v>
      </c>
    </row>
    <row r="39" spans="1:18" ht="16.5" thickBot="1">
      <c r="A39" s="3">
        <v>35</v>
      </c>
      <c r="B39" s="65" t="s">
        <v>37</v>
      </c>
      <c r="C39" s="93">
        <v>0</v>
      </c>
      <c r="D39" s="87">
        <v>0</v>
      </c>
      <c r="E39" s="87">
        <v>0</v>
      </c>
      <c r="F39" s="93">
        <v>0</v>
      </c>
      <c r="G39" s="93">
        <v>0</v>
      </c>
      <c r="H39" s="92"/>
      <c r="L39" s="76">
        <f>КРС!R39</f>
        <v>0</v>
      </c>
      <c r="M39" s="76">
        <f>лошади!N39</f>
        <v>0</v>
      </c>
      <c r="N39" s="76">
        <f>МРС!O39</f>
        <v>0</v>
      </c>
      <c r="O39" s="76">
        <f>Свиньи!Q39</f>
        <v>0</v>
      </c>
      <c r="P39" s="76">
        <f>другие!R39</f>
        <v>0</v>
      </c>
      <c r="Q39" s="85">
        <f t="shared" si="0"/>
        <v>0</v>
      </c>
      <c r="R39" s="76">
        <f t="shared" si="1"/>
        <v>0</v>
      </c>
    </row>
    <row r="40" spans="1:18" ht="16.5" thickBot="1">
      <c r="A40" s="3">
        <v>36</v>
      </c>
      <c r="B40" s="65" t="s">
        <v>38</v>
      </c>
      <c r="C40" s="93">
        <v>0</v>
      </c>
      <c r="D40" s="87">
        <v>0</v>
      </c>
      <c r="E40" s="87">
        <v>0</v>
      </c>
      <c r="F40" s="93">
        <v>0</v>
      </c>
      <c r="G40" s="93">
        <v>0</v>
      </c>
      <c r="H40" s="92"/>
      <c r="L40" s="76">
        <f>КРС!R40</f>
        <v>0</v>
      </c>
      <c r="M40" s="76">
        <f>лошади!N40</f>
        <v>0</v>
      </c>
      <c r="N40" s="76">
        <f>МРС!O40</f>
        <v>0</v>
      </c>
      <c r="O40" s="76">
        <f>Свиньи!Q40</f>
        <v>0</v>
      </c>
      <c r="P40" s="76">
        <f>другие!R40</f>
        <v>0</v>
      </c>
      <c r="Q40" s="85">
        <f t="shared" si="0"/>
        <v>0</v>
      </c>
      <c r="R40" s="76">
        <f t="shared" si="1"/>
        <v>0</v>
      </c>
    </row>
    <row r="41" spans="1:18" s="70" customFormat="1" ht="16.5" thickBot="1">
      <c r="A41" s="68">
        <v>37</v>
      </c>
      <c r="B41" s="69" t="s">
        <v>39</v>
      </c>
      <c r="C41" s="96">
        <v>353.22</v>
      </c>
      <c r="D41" s="97">
        <v>15</v>
      </c>
      <c r="E41" s="97">
        <v>48.4</v>
      </c>
      <c r="F41" s="96">
        <v>0.2</v>
      </c>
      <c r="G41" s="96">
        <v>1.34</v>
      </c>
      <c r="H41" s="94">
        <f>SUM(C41:G41)</f>
        <v>418.15999999999997</v>
      </c>
      <c r="L41" s="77">
        <f>КРС!R41</f>
        <v>0</v>
      </c>
      <c r="M41" s="77">
        <f>лошади!N41</f>
        <v>0</v>
      </c>
      <c r="N41" s="77">
        <f>МРС!O41</f>
        <v>0</v>
      </c>
      <c r="O41" s="77">
        <f>Свиньи!Q41</f>
        <v>0</v>
      </c>
      <c r="P41" s="77">
        <f>другие!R41</f>
        <v>0</v>
      </c>
      <c r="Q41" s="86">
        <f t="shared" si="0"/>
        <v>0</v>
      </c>
      <c r="R41" s="77">
        <v>0</v>
      </c>
    </row>
    <row r="42" spans="1:18" ht="16.5" thickBot="1">
      <c r="A42" s="3">
        <v>38</v>
      </c>
      <c r="B42" s="65" t="s">
        <v>40</v>
      </c>
      <c r="C42" s="93">
        <v>0</v>
      </c>
      <c r="D42" s="87">
        <v>0</v>
      </c>
      <c r="E42" s="87">
        <v>0</v>
      </c>
      <c r="F42" s="93">
        <v>0</v>
      </c>
      <c r="G42" s="93">
        <v>0</v>
      </c>
      <c r="H42" s="92"/>
      <c r="L42" s="76">
        <f>КРС!R42</f>
        <v>0</v>
      </c>
      <c r="M42" s="76">
        <f>лошади!N42</f>
        <v>0</v>
      </c>
      <c r="N42" s="76">
        <f>МРС!O42</f>
        <v>0</v>
      </c>
      <c r="O42" s="76">
        <f>Свиньи!Q42</f>
        <v>0</v>
      </c>
      <c r="P42" s="76">
        <f>другие!R42</f>
        <v>0</v>
      </c>
      <c r="Q42" s="85">
        <f t="shared" si="0"/>
        <v>0</v>
      </c>
      <c r="R42" s="76">
        <f t="shared" si="1"/>
        <v>0</v>
      </c>
    </row>
    <row r="43" spans="1:18" ht="16.5" thickBot="1">
      <c r="A43" s="3">
        <v>39</v>
      </c>
      <c r="B43" s="65" t="s">
        <v>41</v>
      </c>
      <c r="C43" s="93">
        <v>0</v>
      </c>
      <c r="D43" s="87">
        <v>0</v>
      </c>
      <c r="E43" s="87">
        <v>0</v>
      </c>
      <c r="F43" s="93">
        <v>0</v>
      </c>
      <c r="G43" s="93">
        <v>0</v>
      </c>
      <c r="H43" s="92"/>
      <c r="L43" s="76">
        <f>КРС!R43</f>
        <v>0</v>
      </c>
      <c r="M43" s="76">
        <f>лошади!N43</f>
        <v>0</v>
      </c>
      <c r="N43" s="76">
        <f>МРС!O43</f>
        <v>0</v>
      </c>
      <c r="O43" s="76">
        <f>Свиньи!Q43</f>
        <v>0</v>
      </c>
      <c r="P43" s="76">
        <f>другие!R43</f>
        <v>0</v>
      </c>
      <c r="Q43" s="85">
        <f t="shared" si="0"/>
        <v>0</v>
      </c>
      <c r="R43" s="76">
        <f t="shared" si="1"/>
        <v>0</v>
      </c>
    </row>
    <row r="44" spans="1:18" ht="16.5" thickBot="1">
      <c r="A44" s="3">
        <v>40</v>
      </c>
      <c r="B44" s="65" t="s">
        <v>42</v>
      </c>
      <c r="C44" s="93">
        <v>0</v>
      </c>
      <c r="D44" s="87">
        <v>0</v>
      </c>
      <c r="E44" s="87">
        <v>0</v>
      </c>
      <c r="F44" s="93">
        <v>0</v>
      </c>
      <c r="G44" s="93">
        <v>0</v>
      </c>
      <c r="H44" s="92"/>
      <c r="L44" s="76">
        <f>КРС!R44</f>
        <v>0</v>
      </c>
      <c r="M44" s="76">
        <f>лошади!N44</f>
        <v>0</v>
      </c>
      <c r="N44" s="76">
        <f>МРС!O44</f>
        <v>0</v>
      </c>
      <c r="O44" s="76">
        <f>Свиньи!Q44</f>
        <v>0</v>
      </c>
      <c r="P44" s="76">
        <f>другие!R44</f>
        <v>0</v>
      </c>
      <c r="Q44" s="85">
        <f t="shared" si="0"/>
        <v>0</v>
      </c>
      <c r="R44" s="76">
        <f t="shared" si="1"/>
        <v>0</v>
      </c>
    </row>
    <row r="45" spans="1:18" ht="16.5" thickBot="1">
      <c r="A45" s="3">
        <v>41</v>
      </c>
      <c r="B45" s="65" t="s">
        <v>43</v>
      </c>
      <c r="C45" s="93">
        <v>0</v>
      </c>
      <c r="D45" s="87">
        <v>0</v>
      </c>
      <c r="E45" s="87">
        <v>0</v>
      </c>
      <c r="F45" s="93">
        <v>0</v>
      </c>
      <c r="G45" s="93">
        <v>0</v>
      </c>
      <c r="H45" s="92"/>
      <c r="L45" s="76">
        <f>КРС!R45</f>
        <v>0</v>
      </c>
      <c r="M45" s="76">
        <f>лошади!N45</f>
        <v>0</v>
      </c>
      <c r="N45" s="76">
        <f>МРС!O45</f>
        <v>0</v>
      </c>
      <c r="O45" s="76">
        <f>Свиньи!Q45</f>
        <v>0</v>
      </c>
      <c r="P45" s="76">
        <f>другие!R45</f>
        <v>0</v>
      </c>
      <c r="Q45" s="85">
        <f t="shared" si="0"/>
        <v>0</v>
      </c>
      <c r="R45" s="76">
        <f t="shared" si="1"/>
        <v>0</v>
      </c>
    </row>
    <row r="46" spans="1:18" ht="16.5" thickBot="1">
      <c r="A46" s="3">
        <v>42</v>
      </c>
      <c r="B46" s="65" t="s">
        <v>44</v>
      </c>
      <c r="C46" s="93">
        <v>0</v>
      </c>
      <c r="D46" s="87">
        <v>0</v>
      </c>
      <c r="E46" s="87">
        <v>0</v>
      </c>
      <c r="F46" s="93">
        <v>0</v>
      </c>
      <c r="G46" s="93">
        <v>0</v>
      </c>
      <c r="H46" s="92"/>
      <c r="L46" s="76">
        <f>КРС!R46</f>
        <v>0</v>
      </c>
      <c r="M46" s="76">
        <f>лошади!N46</f>
        <v>0</v>
      </c>
      <c r="N46" s="76">
        <f>МРС!O46</f>
        <v>0</v>
      </c>
      <c r="O46" s="76">
        <f>Свиньи!Q46</f>
        <v>0</v>
      </c>
      <c r="P46" s="76">
        <f>другие!R46</f>
        <v>0</v>
      </c>
      <c r="Q46" s="85">
        <f t="shared" si="0"/>
        <v>0</v>
      </c>
      <c r="R46" s="76">
        <f t="shared" si="1"/>
        <v>0</v>
      </c>
    </row>
    <row r="47" spans="1:18" ht="16.5" thickBot="1">
      <c r="A47" s="3">
        <v>43</v>
      </c>
      <c r="B47" s="65" t="s">
        <v>45</v>
      </c>
      <c r="C47" s="93">
        <v>0</v>
      </c>
      <c r="D47" s="87">
        <v>0</v>
      </c>
      <c r="E47" s="87">
        <v>0</v>
      </c>
      <c r="F47" s="93">
        <v>0</v>
      </c>
      <c r="G47" s="93">
        <v>0</v>
      </c>
      <c r="H47" s="92"/>
      <c r="L47" s="76">
        <f>КРС!R47</f>
        <v>0</v>
      </c>
      <c r="M47" s="76">
        <f>лошади!N47</f>
        <v>0</v>
      </c>
      <c r="N47" s="76">
        <f>МРС!O47</f>
        <v>0</v>
      </c>
      <c r="O47" s="76">
        <f>Свиньи!Q47</f>
        <v>0</v>
      </c>
      <c r="P47" s="76">
        <f>другие!R47</f>
        <v>0</v>
      </c>
      <c r="Q47" s="85">
        <f t="shared" si="0"/>
        <v>0</v>
      </c>
      <c r="R47" s="76">
        <f t="shared" si="1"/>
        <v>0</v>
      </c>
    </row>
    <row r="48" spans="1:18" ht="16.5" thickBot="1">
      <c r="A48" s="3">
        <v>44</v>
      </c>
      <c r="B48" s="65" t="s">
        <v>46</v>
      </c>
      <c r="C48" s="93">
        <v>204.9</v>
      </c>
      <c r="D48" s="87">
        <v>13.2</v>
      </c>
      <c r="E48" s="87">
        <v>10.8</v>
      </c>
      <c r="F48" s="93">
        <v>6.3</v>
      </c>
      <c r="G48" s="93">
        <v>0.83</v>
      </c>
      <c r="H48" s="92">
        <f>SUM(C48:G48)</f>
        <v>236.03000000000003</v>
      </c>
      <c r="L48" s="76">
        <f>КРС!R48</f>
        <v>204.9</v>
      </c>
      <c r="M48" s="76">
        <f>лошади!N48</f>
        <v>13.2</v>
      </c>
      <c r="N48" s="76">
        <f>МРС!O48</f>
        <v>10.8</v>
      </c>
      <c r="O48" s="76">
        <f>Свиньи!Q48</f>
        <v>6.2999999999999989</v>
      </c>
      <c r="P48" s="76">
        <f>другие!R48</f>
        <v>0.83000000000000007</v>
      </c>
      <c r="Q48" s="85">
        <f t="shared" si="0"/>
        <v>236.03000000000003</v>
      </c>
      <c r="R48" s="76">
        <f t="shared" si="1"/>
        <v>236030.00000000003</v>
      </c>
    </row>
    <row r="49" spans="1:18" ht="16.5" thickBot="1">
      <c r="A49" s="3">
        <v>45</v>
      </c>
      <c r="B49" s="65" t="s">
        <v>47</v>
      </c>
      <c r="C49" s="93">
        <v>123.74</v>
      </c>
      <c r="D49" s="87">
        <v>3.6</v>
      </c>
      <c r="E49" s="87">
        <v>6.6</v>
      </c>
      <c r="F49" s="93">
        <v>0</v>
      </c>
      <c r="G49" s="93">
        <v>0.435</v>
      </c>
      <c r="H49" s="92">
        <f>SUM(C49:G49)</f>
        <v>134.375</v>
      </c>
      <c r="L49" s="76">
        <f>КРС!R49</f>
        <v>123.74</v>
      </c>
      <c r="M49" s="76">
        <f>лошади!N49</f>
        <v>3.6</v>
      </c>
      <c r="N49" s="76">
        <f>МРС!O49</f>
        <v>6.6</v>
      </c>
      <c r="O49" s="76">
        <f>Свиньи!Q49</f>
        <v>0</v>
      </c>
      <c r="P49" s="76">
        <f>другие!R49</f>
        <v>0.435</v>
      </c>
      <c r="Q49" s="85">
        <f t="shared" si="0"/>
        <v>134.375</v>
      </c>
      <c r="R49" s="76">
        <f t="shared" si="1"/>
        <v>134375</v>
      </c>
    </row>
    <row r="50" spans="1:18" s="70" customFormat="1" ht="16.5" thickBot="1">
      <c r="A50" s="68">
        <v>46</v>
      </c>
      <c r="B50" s="69" t="s">
        <v>48</v>
      </c>
      <c r="C50" s="96">
        <v>201.36</v>
      </c>
      <c r="D50" s="97">
        <v>12.6</v>
      </c>
      <c r="E50" s="97">
        <v>20.149999999999999</v>
      </c>
      <c r="F50" s="96">
        <v>0.45</v>
      </c>
      <c r="G50" s="96">
        <v>1.02</v>
      </c>
      <c r="H50" s="94">
        <f>SUM(C50:G50)</f>
        <v>235.58</v>
      </c>
      <c r="L50" s="77">
        <f>КРС!R50</f>
        <v>0</v>
      </c>
      <c r="M50" s="77">
        <f>лошади!N50</f>
        <v>0</v>
      </c>
      <c r="N50" s="77">
        <f>МРС!O50</f>
        <v>0</v>
      </c>
      <c r="O50" s="77">
        <f>Свиньи!Q50</f>
        <v>0</v>
      </c>
      <c r="P50" s="77">
        <f>другие!R50</f>
        <v>0</v>
      </c>
      <c r="Q50" s="86">
        <f t="shared" si="0"/>
        <v>0</v>
      </c>
      <c r="R50" s="77">
        <v>0</v>
      </c>
    </row>
    <row r="51" spans="1:18" ht="16.5" thickBot="1">
      <c r="A51" s="3">
        <v>47</v>
      </c>
      <c r="B51" s="65" t="s">
        <v>49</v>
      </c>
      <c r="C51" s="93">
        <v>0</v>
      </c>
      <c r="D51" s="87">
        <v>0</v>
      </c>
      <c r="E51" s="87">
        <v>0</v>
      </c>
      <c r="F51" s="93">
        <v>0</v>
      </c>
      <c r="G51" s="93">
        <v>0</v>
      </c>
      <c r="H51" s="92"/>
      <c r="L51" s="76">
        <f>КРС!R51</f>
        <v>0</v>
      </c>
      <c r="M51" s="76">
        <f>лошади!N51</f>
        <v>0</v>
      </c>
      <c r="N51" s="76">
        <f>МРС!O51</f>
        <v>0</v>
      </c>
      <c r="O51" s="76">
        <f>Свиньи!Q51</f>
        <v>0</v>
      </c>
      <c r="P51" s="76">
        <f>другие!R51</f>
        <v>0</v>
      </c>
      <c r="Q51" s="85">
        <f t="shared" si="0"/>
        <v>0</v>
      </c>
      <c r="R51" s="76">
        <f t="shared" si="1"/>
        <v>0</v>
      </c>
    </row>
    <row r="52" spans="1:18" ht="16.5" thickBot="1">
      <c r="A52" s="3">
        <v>48</v>
      </c>
      <c r="B52" s="65" t="s">
        <v>50</v>
      </c>
      <c r="C52" s="93">
        <v>95.8</v>
      </c>
      <c r="D52" s="87">
        <v>32.4</v>
      </c>
      <c r="E52" s="87">
        <v>55.77</v>
      </c>
      <c r="F52" s="93">
        <v>0</v>
      </c>
      <c r="G52" s="93">
        <v>0.5</v>
      </c>
      <c r="H52" s="92">
        <f>SUM(C52:G52)</f>
        <v>184.47</v>
      </c>
      <c r="L52" s="76">
        <f>КРС!R52</f>
        <v>95.8</v>
      </c>
      <c r="M52" s="76">
        <f>лошади!N52</f>
        <v>32.4</v>
      </c>
      <c r="N52" s="76">
        <f>МРС!O52</f>
        <v>55.77</v>
      </c>
      <c r="O52" s="76">
        <f>Свиньи!Q52</f>
        <v>0</v>
      </c>
      <c r="P52" s="76">
        <f>другие!R52</f>
        <v>0.5</v>
      </c>
      <c r="Q52" s="85">
        <f t="shared" si="0"/>
        <v>184.47</v>
      </c>
      <c r="R52" s="76">
        <f t="shared" si="1"/>
        <v>184470</v>
      </c>
    </row>
    <row r="53" spans="1:18" ht="16.5" thickBot="1">
      <c r="A53" s="3">
        <v>49</v>
      </c>
      <c r="B53" s="65" t="s">
        <v>51</v>
      </c>
      <c r="C53" s="93">
        <v>0</v>
      </c>
      <c r="D53" s="87">
        <v>0</v>
      </c>
      <c r="E53" s="87">
        <v>0</v>
      </c>
      <c r="F53" s="93">
        <v>0</v>
      </c>
      <c r="G53" s="93">
        <v>0</v>
      </c>
      <c r="H53" s="92"/>
      <c r="L53" s="76">
        <f>КРС!R53</f>
        <v>0</v>
      </c>
      <c r="M53" s="76">
        <f>лошади!N53</f>
        <v>0</v>
      </c>
      <c r="N53" s="76">
        <f>МРС!O53</f>
        <v>0</v>
      </c>
      <c r="O53" s="76">
        <f>Свиньи!Q53</f>
        <v>0</v>
      </c>
      <c r="P53" s="76">
        <f>другие!R53</f>
        <v>0</v>
      </c>
      <c r="Q53" s="85">
        <f t="shared" si="0"/>
        <v>0</v>
      </c>
      <c r="R53" s="76">
        <f t="shared" si="1"/>
        <v>0</v>
      </c>
    </row>
    <row r="54" spans="1:18" ht="16.5" thickBot="1">
      <c r="A54" s="3">
        <v>50</v>
      </c>
      <c r="B54" s="65" t="s">
        <v>52</v>
      </c>
      <c r="C54" s="93">
        <v>0</v>
      </c>
      <c r="D54" s="87">
        <v>0</v>
      </c>
      <c r="E54" s="87">
        <v>0</v>
      </c>
      <c r="F54" s="93">
        <v>0</v>
      </c>
      <c r="G54" s="93">
        <v>0</v>
      </c>
      <c r="H54" s="92"/>
      <c r="L54" s="76">
        <f>КРС!R54</f>
        <v>0</v>
      </c>
      <c r="M54" s="76">
        <f>лошади!N54</f>
        <v>0</v>
      </c>
      <c r="N54" s="76">
        <f>МРС!O54</f>
        <v>0</v>
      </c>
      <c r="O54" s="76">
        <f>Свиньи!Q54</f>
        <v>0</v>
      </c>
      <c r="P54" s="76">
        <f>другие!R54</f>
        <v>0</v>
      </c>
      <c r="Q54" s="85">
        <f t="shared" si="0"/>
        <v>0</v>
      </c>
      <c r="R54" s="76">
        <f t="shared" si="1"/>
        <v>0</v>
      </c>
    </row>
    <row r="55" spans="1:18" ht="16.5" thickBot="1">
      <c r="A55" s="3">
        <v>51</v>
      </c>
      <c r="B55" s="65" t="s">
        <v>53</v>
      </c>
      <c r="C55" s="93">
        <v>174.75</v>
      </c>
      <c r="D55" s="87">
        <v>6</v>
      </c>
      <c r="E55" s="87">
        <v>4.71</v>
      </c>
      <c r="F55" s="93">
        <v>0</v>
      </c>
      <c r="G55" s="93">
        <v>0.63</v>
      </c>
      <c r="H55" s="92">
        <f>SUM(C55:G55)</f>
        <v>186.09</v>
      </c>
      <c r="L55" s="76">
        <f>КРС!R55</f>
        <v>174.75</v>
      </c>
      <c r="M55" s="76">
        <f>лошади!N55</f>
        <v>6</v>
      </c>
      <c r="N55" s="76">
        <f>МРС!O55</f>
        <v>4.7099999999999991</v>
      </c>
      <c r="O55" s="76">
        <f>Свиньи!Q55</f>
        <v>0</v>
      </c>
      <c r="P55" s="76">
        <f>другие!R55</f>
        <v>0.63</v>
      </c>
      <c r="Q55" s="85">
        <f t="shared" si="0"/>
        <v>186.09</v>
      </c>
      <c r="R55" s="76">
        <f t="shared" si="1"/>
        <v>186090</v>
      </c>
    </row>
    <row r="56" spans="1:18" ht="16.5" thickBot="1">
      <c r="A56" s="3">
        <v>52</v>
      </c>
      <c r="B56" s="65" t="s">
        <v>54</v>
      </c>
      <c r="C56" s="93">
        <v>119.9</v>
      </c>
      <c r="D56" s="87">
        <v>9.6</v>
      </c>
      <c r="E56" s="87">
        <v>7.6</v>
      </c>
      <c r="F56" s="93">
        <v>0.1</v>
      </c>
      <c r="G56" s="93">
        <v>0.6</v>
      </c>
      <c r="H56" s="92">
        <f>SUM(C56:G56)</f>
        <v>137.79999999999998</v>
      </c>
      <c r="L56" s="76">
        <f>КРС!R56</f>
        <v>119.9</v>
      </c>
      <c r="M56" s="76">
        <f>лошади!N56</f>
        <v>9.6</v>
      </c>
      <c r="N56" s="76">
        <f>МРС!O56</f>
        <v>7.6000000000000005</v>
      </c>
      <c r="O56" s="76">
        <f>Свиньи!Q56</f>
        <v>0.1</v>
      </c>
      <c r="P56" s="76">
        <f>другие!R56</f>
        <v>0.6</v>
      </c>
      <c r="Q56" s="85">
        <f t="shared" si="0"/>
        <v>137.79999999999998</v>
      </c>
      <c r="R56" s="76">
        <f t="shared" si="1"/>
        <v>137799.99999999997</v>
      </c>
    </row>
    <row r="57" spans="1:18" ht="16.5" thickBot="1">
      <c r="A57" s="3">
        <v>53</v>
      </c>
      <c r="B57" s="65" t="s">
        <v>55</v>
      </c>
      <c r="C57" s="93">
        <v>0</v>
      </c>
      <c r="D57" s="87">
        <v>0</v>
      </c>
      <c r="E57" s="87">
        <v>0</v>
      </c>
      <c r="F57" s="93">
        <v>0</v>
      </c>
      <c r="G57" s="93">
        <v>0</v>
      </c>
      <c r="H57" s="92"/>
      <c r="L57" s="76">
        <f>КРС!R57</f>
        <v>0</v>
      </c>
      <c r="M57" s="76">
        <f>лошади!N57</f>
        <v>0</v>
      </c>
      <c r="N57" s="76">
        <f>МРС!O57</f>
        <v>0</v>
      </c>
      <c r="O57" s="76">
        <f>Свиньи!Q57</f>
        <v>0</v>
      </c>
      <c r="P57" s="76">
        <f>другие!R57</f>
        <v>0</v>
      </c>
      <c r="Q57" s="85">
        <f t="shared" si="0"/>
        <v>0</v>
      </c>
      <c r="R57" s="76">
        <f t="shared" si="1"/>
        <v>0</v>
      </c>
    </row>
    <row r="58" spans="1:18" s="70" customFormat="1" ht="16.5" thickBot="1">
      <c r="A58" s="68">
        <v>54</v>
      </c>
      <c r="B58" s="69" t="s">
        <v>56</v>
      </c>
      <c r="C58" s="96">
        <v>173.55</v>
      </c>
      <c r="D58" s="97">
        <v>7.86</v>
      </c>
      <c r="E58" s="97">
        <v>18.899999999999999</v>
      </c>
      <c r="F58" s="96">
        <v>1.43</v>
      </c>
      <c r="G58" s="96">
        <v>1</v>
      </c>
      <c r="H58" s="94">
        <f>SUM(C58:G58)</f>
        <v>202.74000000000004</v>
      </c>
      <c r="L58" s="77">
        <f>КРС!R58</f>
        <v>0</v>
      </c>
      <c r="M58" s="77">
        <f>лошади!N58</f>
        <v>0</v>
      </c>
      <c r="N58" s="77">
        <f>МРС!O58</f>
        <v>0</v>
      </c>
      <c r="O58" s="77">
        <f>Свиньи!Q58</f>
        <v>0</v>
      </c>
      <c r="P58" s="77">
        <f>другие!R58</f>
        <v>0</v>
      </c>
      <c r="Q58" s="86">
        <f t="shared" si="0"/>
        <v>0</v>
      </c>
      <c r="R58" s="77">
        <v>0</v>
      </c>
    </row>
    <row r="59" spans="1:18" ht="16.5" thickBot="1">
      <c r="A59" s="3">
        <v>55</v>
      </c>
      <c r="B59" s="65" t="s">
        <v>57</v>
      </c>
      <c r="C59" s="93">
        <v>0</v>
      </c>
      <c r="D59" s="87">
        <v>0</v>
      </c>
      <c r="E59" s="87">
        <v>0</v>
      </c>
      <c r="F59" s="93">
        <v>0</v>
      </c>
      <c r="G59" s="93">
        <v>0</v>
      </c>
      <c r="H59" s="92"/>
      <c r="L59" s="76">
        <f>КРС!R59</f>
        <v>0</v>
      </c>
      <c r="M59" s="76">
        <f>лошади!N59</f>
        <v>0</v>
      </c>
      <c r="N59" s="76">
        <f>МРС!O59</f>
        <v>0</v>
      </c>
      <c r="O59" s="76">
        <f>Свиньи!Q59</f>
        <v>0</v>
      </c>
      <c r="P59" s="76">
        <f>другие!R59</f>
        <v>0</v>
      </c>
      <c r="Q59" s="85">
        <f t="shared" si="0"/>
        <v>0</v>
      </c>
      <c r="R59" s="76">
        <f t="shared" si="1"/>
        <v>0</v>
      </c>
    </row>
    <row r="60" spans="1:18" ht="16.5" thickBot="1">
      <c r="A60" s="3">
        <v>56</v>
      </c>
      <c r="B60" s="65" t="s">
        <v>131</v>
      </c>
      <c r="C60" s="93">
        <v>160.30000000000001</v>
      </c>
      <c r="D60" s="87">
        <v>26.22</v>
      </c>
      <c r="E60" s="87">
        <v>24.3</v>
      </c>
      <c r="F60" s="93">
        <v>1.2290000000000001</v>
      </c>
      <c r="G60" s="93">
        <v>3.5350000000000001</v>
      </c>
      <c r="H60" s="92">
        <f>SUM(C60:G60)</f>
        <v>215.58400000000003</v>
      </c>
      <c r="L60" s="76">
        <f>КРС!R60</f>
        <v>1493.4909999999998</v>
      </c>
      <c r="M60" s="76">
        <f>лошади!N60</f>
        <v>130.38</v>
      </c>
      <c r="N60" s="76">
        <f>МРС!O60</f>
        <v>197.45999999999998</v>
      </c>
      <c r="O60" s="76">
        <f>Свиньи!Q60</f>
        <v>4.899</v>
      </c>
      <c r="P60" s="89">
        <f>другие!R60</f>
        <v>10.334999999999999</v>
      </c>
      <c r="Q60" s="89">
        <f t="shared" si="0"/>
        <v>1836.5649999999996</v>
      </c>
      <c r="R60" s="76">
        <f>(Q60+Q10+Q17+Q25+Q41+Q50+Q58)*1000</f>
        <v>1836564.9999999995</v>
      </c>
    </row>
    <row r="61" spans="1:18" ht="16.5" thickBot="1">
      <c r="A61" s="3"/>
      <c r="B61" s="66" t="s">
        <v>58</v>
      </c>
      <c r="C61" s="104">
        <v>3181.3850000000002</v>
      </c>
      <c r="D61" s="87">
        <v>263.58</v>
      </c>
      <c r="E61" s="87">
        <v>371.14</v>
      </c>
      <c r="F61" s="95">
        <v>16.998999999999999</v>
      </c>
      <c r="G61" s="87">
        <v>16.95</v>
      </c>
      <c r="H61" s="92">
        <f>SUM(H5:H60)</f>
        <v>3850.0090000000005</v>
      </c>
      <c r="L61" s="76">
        <f>SUM(L5:L60)</f>
        <v>3181.2809999999999</v>
      </c>
      <c r="M61" s="78">
        <f t="shared" ref="M61:R61" si="2">SUM(M5:M60)</f>
        <v>263.58</v>
      </c>
      <c r="N61" s="78">
        <f t="shared" si="2"/>
        <v>371.14</v>
      </c>
      <c r="O61" s="76">
        <f t="shared" si="2"/>
        <v>16.998999999999999</v>
      </c>
      <c r="P61" s="76">
        <f t="shared" si="2"/>
        <v>17</v>
      </c>
      <c r="Q61" s="85">
        <f t="shared" si="2"/>
        <v>3849.9999999999991</v>
      </c>
      <c r="R61" s="78">
        <f t="shared" si="2"/>
        <v>3849999.9999999995</v>
      </c>
    </row>
    <row r="64" spans="1:18">
      <c r="N64" s="191" t="s">
        <v>137</v>
      </c>
      <c r="O64" s="191"/>
      <c r="P64" s="191"/>
      <c r="Q64" s="191"/>
      <c r="R64" s="80">
        <v>3850000</v>
      </c>
    </row>
    <row r="65" spans="4:18">
      <c r="N65" s="81"/>
      <c r="O65" s="81"/>
      <c r="P65" s="81"/>
      <c r="Q65" s="81"/>
      <c r="R65" s="81"/>
    </row>
    <row r="66" spans="4:18">
      <c r="N66" s="81"/>
      <c r="O66" s="81"/>
      <c r="P66" s="81"/>
      <c r="Q66" s="81"/>
      <c r="R66" s="81"/>
    </row>
    <row r="67" spans="4:18">
      <c r="N67" s="191" t="s">
        <v>135</v>
      </c>
      <c r="O67" s="191"/>
      <c r="P67" s="191"/>
      <c r="Q67" s="191"/>
      <c r="R67" s="82">
        <f>R61-R64</f>
        <v>0</v>
      </c>
    </row>
    <row r="68" spans="4:18">
      <c r="D68" t="s">
        <v>132</v>
      </c>
    </row>
  </sheetData>
  <mergeCells count="18">
    <mergeCell ref="A2:A4"/>
    <mergeCell ref="B2:B4"/>
    <mergeCell ref="C3:C4"/>
    <mergeCell ref="H3:H4"/>
    <mergeCell ref="D3:D4"/>
    <mergeCell ref="E3:E4"/>
    <mergeCell ref="F3:F4"/>
    <mergeCell ref="G3:G4"/>
    <mergeCell ref="N64:Q64"/>
    <mergeCell ref="N67:Q67"/>
    <mergeCell ref="L1:R1"/>
    <mergeCell ref="L3:L4"/>
    <mergeCell ref="M3:M4"/>
    <mergeCell ref="N3:N4"/>
    <mergeCell ref="O3:O4"/>
    <mergeCell ref="P3:P4"/>
    <mergeCell ref="Q3:Q4"/>
    <mergeCell ref="R3:R4"/>
  </mergeCells>
  <phoneticPr fontId="20" type="noConversion"/>
  <pageMargins left="0.75" right="0.75" top="1" bottom="1" header="0.5" footer="0.5"/>
  <pageSetup paperSize="9" scale="7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КРС</vt:lpstr>
      <vt:lpstr>лошади</vt:lpstr>
      <vt:lpstr>МРС</vt:lpstr>
      <vt:lpstr>Свиньи</vt:lpstr>
      <vt:lpstr>другие</vt:lpstr>
      <vt:lpstr>ВСЕГО исследований</vt:lpstr>
      <vt:lpstr>Итого по исследованиям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Ruzila</dc:creator>
  <cp:lastModifiedBy>Azamat</cp:lastModifiedBy>
  <cp:lastPrinted>2016-05-20T04:39:54Z</cp:lastPrinted>
  <dcterms:created xsi:type="dcterms:W3CDTF">2014-08-13T04:38:31Z</dcterms:created>
  <dcterms:modified xsi:type="dcterms:W3CDTF">2017-01-17T06:43:18Z</dcterms:modified>
</cp:coreProperties>
</file>